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2240" activeTab="1"/>
  </bookViews>
  <sheets>
    <sheet name="Sheet1" sheetId="1" r:id="rId1"/>
    <sheet name="ROPK Keuangan (4)" sheetId="3" r:id="rId2"/>
    <sheet name="Sheet2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H12" i="1" l="1"/>
  <c r="E35" i="1"/>
  <c r="E74" i="1" s="1"/>
  <c r="F35" i="1"/>
  <c r="H35" i="1"/>
  <c r="I35" i="1"/>
  <c r="J35" i="1"/>
  <c r="K35" i="1"/>
  <c r="L35" i="1"/>
  <c r="M35" i="1"/>
  <c r="O35" i="1"/>
  <c r="P35" i="1"/>
  <c r="F74" i="1"/>
  <c r="I74" i="1"/>
  <c r="J74" i="1"/>
  <c r="K74" i="1"/>
  <c r="L74" i="1"/>
  <c r="M74" i="1"/>
  <c r="O74" i="1"/>
  <c r="P74" i="1"/>
  <c r="C72" i="1"/>
  <c r="C70" i="1"/>
  <c r="C68" i="1"/>
  <c r="C66" i="1"/>
  <c r="C64" i="1"/>
  <c r="C62" i="1"/>
  <c r="E61" i="1"/>
  <c r="F61" i="1"/>
  <c r="H61" i="1"/>
  <c r="I61" i="1"/>
  <c r="J61" i="1"/>
  <c r="K61" i="1"/>
  <c r="L61" i="1"/>
  <c r="M61" i="1"/>
  <c r="N61" i="1"/>
  <c r="O61" i="1"/>
  <c r="P61" i="1"/>
  <c r="C61" i="1"/>
  <c r="D37" i="1"/>
  <c r="D26" i="1"/>
  <c r="D9" i="1"/>
  <c r="E57" i="1"/>
  <c r="F57" i="1"/>
  <c r="G57" i="1"/>
  <c r="H57" i="1"/>
  <c r="I57" i="1"/>
  <c r="J57" i="1"/>
  <c r="K57" i="1"/>
  <c r="L57" i="1"/>
  <c r="M57" i="1"/>
  <c r="N57" i="1"/>
  <c r="N35" i="1" s="1"/>
  <c r="N74" i="1" s="1"/>
  <c r="O57" i="1"/>
  <c r="P57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E36" i="1"/>
  <c r="F36" i="1"/>
  <c r="G36" i="1"/>
  <c r="G35" i="1" s="1"/>
  <c r="H36" i="1"/>
  <c r="I36" i="1"/>
  <c r="J36" i="1"/>
  <c r="K36" i="1"/>
  <c r="L36" i="1"/>
  <c r="M36" i="1"/>
  <c r="N36" i="1"/>
  <c r="O36" i="1"/>
  <c r="P36" i="1"/>
  <c r="C57" i="1"/>
  <c r="C53" i="1"/>
  <c r="C49" i="1"/>
  <c r="C45" i="1"/>
  <c r="C35" i="1" s="1"/>
  <c r="C74" i="1" s="1"/>
  <c r="C41" i="1"/>
  <c r="C36" i="1"/>
  <c r="C7" i="1"/>
  <c r="E7" i="1"/>
  <c r="I7" i="1"/>
  <c r="J7" i="1"/>
  <c r="K7" i="1"/>
  <c r="L7" i="1"/>
  <c r="M7" i="1"/>
  <c r="N7" i="1"/>
  <c r="O7" i="1"/>
  <c r="P7" i="1"/>
  <c r="P8" i="1"/>
  <c r="E8" i="1"/>
  <c r="F8" i="1"/>
  <c r="F7" i="1" s="1"/>
  <c r="G8" i="1"/>
  <c r="G7" i="1" s="1"/>
  <c r="H8" i="1"/>
  <c r="I8" i="1"/>
  <c r="J8" i="1"/>
  <c r="K8" i="1"/>
  <c r="L8" i="1"/>
  <c r="M8" i="1"/>
  <c r="N8" i="1"/>
  <c r="O8" i="1"/>
  <c r="C30" i="1"/>
  <c r="C25" i="1"/>
  <c r="C22" i="1"/>
  <c r="C17" i="1"/>
  <c r="C12" i="1"/>
  <c r="C8" i="1"/>
  <c r="E75" i="1" l="1"/>
  <c r="F72" i="1"/>
  <c r="G72" i="1"/>
  <c r="H72" i="1"/>
  <c r="I72" i="1"/>
  <c r="J72" i="1"/>
  <c r="K72" i="1"/>
  <c r="D72" i="1" s="1"/>
  <c r="L72" i="1"/>
  <c r="M72" i="1"/>
  <c r="N72" i="1"/>
  <c r="O72" i="1"/>
  <c r="P72" i="1"/>
  <c r="E72" i="1"/>
  <c r="F70" i="1"/>
  <c r="G70" i="1"/>
  <c r="H70" i="1"/>
  <c r="I70" i="1"/>
  <c r="J70" i="1"/>
  <c r="K70" i="1"/>
  <c r="L70" i="1"/>
  <c r="M70" i="1"/>
  <c r="N70" i="1"/>
  <c r="O70" i="1"/>
  <c r="P70" i="1"/>
  <c r="E70" i="1"/>
  <c r="F68" i="1"/>
  <c r="D68" i="1" s="1"/>
  <c r="G68" i="1"/>
  <c r="H68" i="1"/>
  <c r="I68" i="1"/>
  <c r="J68" i="1"/>
  <c r="K68" i="1"/>
  <c r="L68" i="1"/>
  <c r="M68" i="1"/>
  <c r="N68" i="1"/>
  <c r="O68" i="1"/>
  <c r="P68" i="1"/>
  <c r="E68" i="1"/>
  <c r="F66" i="1"/>
  <c r="G66" i="1"/>
  <c r="H66" i="1"/>
  <c r="I66" i="1"/>
  <c r="J66" i="1"/>
  <c r="K66" i="1"/>
  <c r="L66" i="1"/>
  <c r="M66" i="1"/>
  <c r="N66" i="1"/>
  <c r="D66" i="1" s="1"/>
  <c r="O66" i="1"/>
  <c r="P66" i="1"/>
  <c r="E66" i="1"/>
  <c r="F64" i="1"/>
  <c r="G64" i="1"/>
  <c r="H64" i="1"/>
  <c r="I64" i="1"/>
  <c r="D64" i="1" s="1"/>
  <c r="J64" i="1"/>
  <c r="K64" i="1"/>
  <c r="L64" i="1"/>
  <c r="M64" i="1"/>
  <c r="N64" i="1"/>
  <c r="O64" i="1"/>
  <c r="P64" i="1"/>
  <c r="E64" i="1"/>
  <c r="F62" i="1"/>
  <c r="G62" i="1"/>
  <c r="G61" i="1" s="1"/>
  <c r="G74" i="1" s="1"/>
  <c r="H62" i="1"/>
  <c r="I62" i="1"/>
  <c r="J62" i="1"/>
  <c r="K62" i="1"/>
  <c r="L62" i="1"/>
  <c r="M62" i="1"/>
  <c r="N62" i="1"/>
  <c r="O62" i="1"/>
  <c r="P62" i="1"/>
  <c r="E62" i="1"/>
  <c r="F30" i="1"/>
  <c r="G30" i="1"/>
  <c r="H30" i="1"/>
  <c r="I30" i="1"/>
  <c r="J30" i="1"/>
  <c r="K30" i="1"/>
  <c r="L30" i="1"/>
  <c r="M30" i="1"/>
  <c r="N30" i="1"/>
  <c r="O30" i="1"/>
  <c r="D30" i="1" s="1"/>
  <c r="P30" i="1"/>
  <c r="E30" i="1"/>
  <c r="F25" i="1"/>
  <c r="G25" i="1"/>
  <c r="H25" i="1"/>
  <c r="I25" i="1"/>
  <c r="J25" i="1"/>
  <c r="K25" i="1"/>
  <c r="L25" i="1"/>
  <c r="M25" i="1"/>
  <c r="N25" i="1"/>
  <c r="O25" i="1"/>
  <c r="P25" i="1"/>
  <c r="E25" i="1"/>
  <c r="D25" i="1" s="1"/>
  <c r="F22" i="1"/>
  <c r="G22" i="1"/>
  <c r="H22" i="1"/>
  <c r="D22" i="1" s="1"/>
  <c r="I22" i="1"/>
  <c r="J22" i="1"/>
  <c r="K22" i="1"/>
  <c r="L22" i="1"/>
  <c r="M22" i="1"/>
  <c r="N22" i="1"/>
  <c r="O22" i="1"/>
  <c r="P22" i="1"/>
  <c r="E22" i="1"/>
  <c r="F17" i="1"/>
  <c r="G17" i="1"/>
  <c r="D17" i="1" s="1"/>
  <c r="H17" i="1"/>
  <c r="I17" i="1"/>
  <c r="J17" i="1"/>
  <c r="K17" i="1"/>
  <c r="L17" i="1"/>
  <c r="M17" i="1"/>
  <c r="N17" i="1"/>
  <c r="O17" i="1"/>
  <c r="P17" i="1"/>
  <c r="E17" i="1"/>
  <c r="F12" i="1"/>
  <c r="G12" i="1"/>
  <c r="H7" i="1"/>
  <c r="H74" i="1" s="1"/>
  <c r="I12" i="1"/>
  <c r="J12" i="1"/>
  <c r="K12" i="1"/>
  <c r="L12" i="1"/>
  <c r="M12" i="1"/>
  <c r="N12" i="1"/>
  <c r="O12" i="1"/>
  <c r="P12" i="1"/>
  <c r="E12" i="1"/>
  <c r="D73" i="1"/>
  <c r="D71" i="1"/>
  <c r="D70" i="1"/>
  <c r="D69" i="1"/>
  <c r="D67" i="1"/>
  <c r="D65" i="1"/>
  <c r="D63" i="1"/>
  <c r="D60" i="1"/>
  <c r="D59" i="1"/>
  <c r="D57" i="1" s="1"/>
  <c r="D58" i="1"/>
  <c r="D56" i="1"/>
  <c r="D55" i="1"/>
  <c r="D54" i="1"/>
  <c r="D52" i="1"/>
  <c r="D51" i="1"/>
  <c r="D50" i="1"/>
  <c r="D48" i="1"/>
  <c r="D47" i="1"/>
  <c r="D46" i="1"/>
  <c r="D44" i="1"/>
  <c r="D43" i="1"/>
  <c r="D42" i="1"/>
  <c r="D40" i="1"/>
  <c r="D39" i="1"/>
  <c r="D38" i="1"/>
  <c r="D36" i="1" s="1"/>
  <c r="D34" i="1"/>
  <c r="D33" i="1"/>
  <c r="D32" i="1"/>
  <c r="D31" i="1"/>
  <c r="D29" i="1"/>
  <c r="D28" i="1"/>
  <c r="D27" i="1"/>
  <c r="D24" i="1"/>
  <c r="D23" i="1"/>
  <c r="D21" i="1"/>
  <c r="D20" i="1"/>
  <c r="D19" i="1"/>
  <c r="D18" i="1"/>
  <c r="D16" i="1"/>
  <c r="D15" i="1"/>
  <c r="D14" i="1"/>
  <c r="D13" i="1"/>
  <c r="D11" i="1"/>
  <c r="D10" i="1"/>
  <c r="D8" i="1" s="1"/>
  <c r="D19" i="3"/>
  <c r="D18" i="3"/>
  <c r="D16" i="3"/>
  <c r="D15" i="3"/>
  <c r="D14" i="3"/>
  <c r="D13" i="3"/>
  <c r="D12" i="3"/>
  <c r="D11" i="3"/>
  <c r="D10" i="3"/>
  <c r="P9" i="3"/>
  <c r="O9" i="3"/>
  <c r="N9" i="3"/>
  <c r="M9" i="3"/>
  <c r="L9" i="3"/>
  <c r="L20" i="3" s="1"/>
  <c r="K9" i="3"/>
  <c r="J9" i="3"/>
  <c r="I9" i="3"/>
  <c r="H9" i="3"/>
  <c r="H20" i="3" s="1"/>
  <c r="G9" i="3"/>
  <c r="F9" i="3"/>
  <c r="E9" i="3"/>
  <c r="C9" i="3"/>
  <c r="C20" i="3" s="1"/>
  <c r="D8" i="3"/>
  <c r="P7" i="3"/>
  <c r="O7" i="3"/>
  <c r="N7" i="3"/>
  <c r="M7" i="3"/>
  <c r="L7" i="3"/>
  <c r="K7" i="3"/>
  <c r="J7" i="3"/>
  <c r="I7" i="3"/>
  <c r="H7" i="3"/>
  <c r="G7" i="3"/>
  <c r="F7" i="3"/>
  <c r="E7" i="3"/>
  <c r="C7" i="3"/>
  <c r="I20" i="3" l="1"/>
  <c r="M20" i="3"/>
  <c r="M23" i="3" s="1"/>
  <c r="P20" i="3"/>
  <c r="P23" i="3" s="1"/>
  <c r="F20" i="3"/>
  <c r="F23" i="3" s="1"/>
  <c r="J20" i="3"/>
  <c r="N20" i="3"/>
  <c r="N23" i="3" s="1"/>
  <c r="D7" i="3"/>
  <c r="G20" i="3"/>
  <c r="G23" i="3" s="1"/>
  <c r="K20" i="3"/>
  <c r="O20" i="3"/>
  <c r="O23" i="3" s="1"/>
  <c r="D9" i="3"/>
  <c r="D62" i="1"/>
  <c r="D61" i="1" s="1"/>
  <c r="D35" i="1"/>
  <c r="D12" i="1"/>
  <c r="D7" i="1" s="1"/>
  <c r="F75" i="1"/>
  <c r="G75" i="1"/>
  <c r="H75" i="1" s="1"/>
  <c r="I75" i="1" s="1"/>
  <c r="J75" i="1" s="1"/>
  <c r="K75" i="1" s="1"/>
  <c r="L75" i="1" s="1"/>
  <c r="M75" i="1" s="1"/>
  <c r="N75" i="1" s="1"/>
  <c r="O75" i="1" s="1"/>
  <c r="P75" i="1" s="1"/>
  <c r="H23" i="3"/>
  <c r="I23" i="3"/>
  <c r="J23" i="3"/>
  <c r="K23" i="3"/>
  <c r="L23" i="3"/>
  <c r="E20" i="3"/>
  <c r="D74" i="1" l="1"/>
  <c r="D20" i="3"/>
  <c r="E23" i="3"/>
  <c r="E21" i="3"/>
  <c r="E22" i="3" l="1"/>
  <c r="E76" i="1" s="1"/>
  <c r="F21" i="3"/>
  <c r="F22" i="3" l="1"/>
  <c r="F76" i="1" s="1"/>
  <c r="G21" i="3"/>
  <c r="G22" i="3" l="1"/>
  <c r="G76" i="1" s="1"/>
  <c r="H21" i="3"/>
  <c r="H22" i="3" l="1"/>
  <c r="H76" i="1" s="1"/>
  <c r="I21" i="3"/>
  <c r="I22" i="3" l="1"/>
  <c r="I76" i="1" s="1"/>
  <c r="J21" i="3"/>
  <c r="J22" i="3" l="1"/>
  <c r="J76" i="1" s="1"/>
  <c r="K21" i="3"/>
  <c r="K22" i="3" l="1"/>
  <c r="K76" i="1" s="1"/>
  <c r="L21" i="3"/>
  <c r="L22" i="3" l="1"/>
  <c r="L76" i="1" s="1"/>
  <c r="M21" i="3"/>
  <c r="M22" i="3" l="1"/>
  <c r="M76" i="1" s="1"/>
  <c r="N21" i="3"/>
  <c r="N22" i="3" l="1"/>
  <c r="N76" i="1" s="1"/>
  <c r="O21" i="3"/>
  <c r="O22" i="3" l="1"/>
  <c r="O76" i="1" s="1"/>
  <c r="P21" i="3"/>
  <c r="P22" i="3" s="1"/>
  <c r="P76" i="1" s="1"/>
</calcChain>
</file>

<file path=xl/sharedStrings.xml><?xml version="1.0" encoding="utf-8"?>
<sst xmlns="http://schemas.openxmlformats.org/spreadsheetml/2006/main" count="206" uniqueCount="177">
  <si>
    <t>ROPK Rencana dan Pelaksanaan Fisik</t>
  </si>
  <si>
    <t>Sub Kegiatan Monitoring, Evaluasi dan Penyusunan Laporan Berkala Pelaksanaan Pembangunan Daerah Tahun 2023</t>
  </si>
  <si>
    <t>Badan Perencanaan Pembangunan Daerah, Penelitian Dan Pengembangan</t>
  </si>
  <si>
    <t>Nomor</t>
  </si>
  <si>
    <t>Grup / Indikator / Kegiatan Fisik</t>
  </si>
  <si>
    <t>Acuan</t>
  </si>
  <si>
    <t xml:space="preserve">Kalkulasi 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</si>
  <si>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</si>
  <si>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</si>
  <si>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</si>
  <si>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</si>
  <si>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</si>
  <si>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</si>
  <si>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</si>
  <si>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</si>
  <si>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</si>
  <si>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</si>
  <si>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</si>
  <si>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</si>
  <si>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</si>
  <si>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Persiapan</t>
  </si>
  <si>
    <t>1.1</t>
  </si>
  <si>
    <t>Koordinasi Pengendalian Perencanaan dan Pelaksanaan Pembangunan Daerah</t>
  </si>
  <si>
    <t>1.1.1</t>
  </si>
  <si>
    <t>Pengumpulan bahan perencanaan pelaksanaan kegiatan koordinasi pengendalian</t>
  </si>
  <si>
    <t>1.1.2</t>
  </si>
  <si>
    <t>Penyusunan rencana kerja pelaksanaan koordinasi pengendalian perencanaan pembangunan daerah</t>
  </si>
  <si>
    <t>1.1.3</t>
  </si>
  <si>
    <t>1.2</t>
  </si>
  <si>
    <t>Monitoring dan Evaluasi Triwulan DAK</t>
  </si>
  <si>
    <t>1.2.1</t>
  </si>
  <si>
    <t>Pengumpulan data terkait format, aturan, laporan DAK</t>
  </si>
  <si>
    <t>1.2.2</t>
  </si>
  <si>
    <t>Penyusunan rencana kerja monitoring dan evaluasi triwulan DAK</t>
  </si>
  <si>
    <t>1.2.3</t>
  </si>
  <si>
    <t>Penyusunan SK Tim Evaluasi DAK</t>
  </si>
  <si>
    <t>1.2.4</t>
  </si>
  <si>
    <t>Pemberitahuan pengumpulan laporan pelaksanaan DAK</t>
  </si>
  <si>
    <t>1.3</t>
  </si>
  <si>
    <t>Monitoring dan Evaluasi Triwulan RKPD</t>
  </si>
  <si>
    <t>1.3.1</t>
  </si>
  <si>
    <t>Pengumpulan data terkait format, aturan, laporan RKPD</t>
  </si>
  <si>
    <t>1.3.2</t>
  </si>
  <si>
    <t>Penyusunan rencana kerja monitoring dan evaluasi triwulan RKPD</t>
  </si>
  <si>
    <t>1.3.3</t>
  </si>
  <si>
    <t>Penyusunan SK Tim Evaluasi RKPD</t>
  </si>
  <si>
    <t>1.3.4</t>
  </si>
  <si>
    <t>1.4</t>
  </si>
  <si>
    <t>1.4.1</t>
  </si>
  <si>
    <t>1.4.2</t>
  </si>
  <si>
    <t>1.5</t>
  </si>
  <si>
    <t>Evaluasi RPJPD</t>
  </si>
  <si>
    <t>1.5.1</t>
  </si>
  <si>
    <t>Pengumpulan data terkait format, aturan, laporan RPJPD</t>
  </si>
  <si>
    <t>1.5.2</t>
  </si>
  <si>
    <t>Penyusunan rencana kerja evaluasi RPJPD</t>
  </si>
  <si>
    <t>1.5.3</t>
  </si>
  <si>
    <t>Penyusunan SK Tim Evaluasi RPJPD</t>
  </si>
  <si>
    <t>1.5.4</t>
  </si>
  <si>
    <t>Penyusunan KAK dan Penunjukan Tenaga Ahli Penyusunan Evaluasi RPJPD</t>
  </si>
  <si>
    <t>1.6</t>
  </si>
  <si>
    <t>Dokumen SDGs</t>
  </si>
  <si>
    <t>1.6.1</t>
  </si>
  <si>
    <t>Pengumpulan data terkait format, aturan, Dokumen SDGs</t>
  </si>
  <si>
    <t>1.6.2</t>
  </si>
  <si>
    <t>Penyusunan rencana kerja Dokumen SDGs</t>
  </si>
  <si>
    <t>1.6.3</t>
  </si>
  <si>
    <t>Penyusunan SK Tim Dokumen SDGs</t>
  </si>
  <si>
    <t>1.6.4</t>
  </si>
  <si>
    <t>Penyusunan KAK dan Penunjukan Tenaga Ahli Penyusunan Dokumen SDGs</t>
  </si>
  <si>
    <t>Pelaksanaan</t>
  </si>
  <si>
    <t>2.1</t>
  </si>
  <si>
    <t>2.1.1</t>
  </si>
  <si>
    <t xml:space="preserve">Pengumpulan dan verifikasi data evaluasi kinerja Perangkat Daerah </t>
  </si>
  <si>
    <t>2.1.2</t>
  </si>
  <si>
    <t>2.1.3</t>
  </si>
  <si>
    <t>Pelaksanaan Ekspose Evaluasi Kinerja Perangkat Daerah</t>
  </si>
  <si>
    <t>2.1.4</t>
  </si>
  <si>
    <t>2.2</t>
  </si>
  <si>
    <t>2.2.1</t>
  </si>
  <si>
    <t>Pengumpulan data pelaksanaan DAK oleh Perangkat Daerah</t>
  </si>
  <si>
    <t>2.2.2</t>
  </si>
  <si>
    <t>Verifikasi data dan monitoring melalui pertemuan</t>
  </si>
  <si>
    <t>2.2.3</t>
  </si>
  <si>
    <t>Pengolahan data hasil verifikasi sebagai bahan analisis evaluasi dan penulisan laporan</t>
  </si>
  <si>
    <t>2.3</t>
  </si>
  <si>
    <t>2.3.1</t>
  </si>
  <si>
    <t>2.3.2</t>
  </si>
  <si>
    <t>Verifikasi data dan monitoring pelaksanaan perencanaan pembangunan melalui pertemuan</t>
  </si>
  <si>
    <t>2.3.3</t>
  </si>
  <si>
    <t>Pengolahan data hasil verifikasi sebagai bahan analisis evaluasi dan penulisan laporan Evaluasi RKPD</t>
  </si>
  <si>
    <t>2.4</t>
  </si>
  <si>
    <t>2.4.1</t>
  </si>
  <si>
    <t>2.4.2</t>
  </si>
  <si>
    <t xml:space="preserve">Identifikasi bugs dan error dalam sistem aplikasi </t>
  </si>
  <si>
    <t>2.4.3</t>
  </si>
  <si>
    <t>2.5</t>
  </si>
  <si>
    <t>2.5.1</t>
  </si>
  <si>
    <t>Pengumpulan data evaluasi RPJMD  sebagai bahan evaluasi RPJPD</t>
  </si>
  <si>
    <t>2.5.2</t>
  </si>
  <si>
    <t>Koordinasi dengan Tim Ahli Evaluasi RPJPD</t>
  </si>
  <si>
    <t>2.5.3</t>
  </si>
  <si>
    <t>Review draft Final Evaluasi RPJPD</t>
  </si>
  <si>
    <t>2.6</t>
  </si>
  <si>
    <t>2.6.1</t>
  </si>
  <si>
    <t>Pengumpulan data evaluasi Dokumen SDGs sebelumnya</t>
  </si>
  <si>
    <t>2.6.2</t>
  </si>
  <si>
    <t>Koordinasi dengan Tim Ahli Dokumen SDGs</t>
  </si>
  <si>
    <t>2.6.3</t>
  </si>
  <si>
    <t>Review draft Final Dokumen SDGs</t>
  </si>
  <si>
    <t>Pelaporan</t>
  </si>
  <si>
    <t>3.1</t>
  </si>
  <si>
    <t>3.1.1</t>
  </si>
  <si>
    <t>Tersusunnya Laporan Pengendalian Perencanaan dan Pelaksanaan Pembangunan Daerah</t>
  </si>
  <si>
    <t>3.2</t>
  </si>
  <si>
    <t>3.2.1</t>
  </si>
  <si>
    <t>Tersusunnya Laporan Evaluasi DAK per Triwulan</t>
  </si>
  <si>
    <t>3.3</t>
  </si>
  <si>
    <t>3.3.1</t>
  </si>
  <si>
    <t>Tersusunnya Laporan Evaluasi RKPD per triwulan</t>
  </si>
  <si>
    <t>3.4</t>
  </si>
  <si>
    <t>3.4.1</t>
  </si>
  <si>
    <t>3.5</t>
  </si>
  <si>
    <t>3.5.1</t>
  </si>
  <si>
    <t>Tersusunnya Laporan Evaluasi RPJPD</t>
  </si>
  <si>
    <t>3.6</t>
  </si>
  <si>
    <t>3.6.1</t>
  </si>
  <si>
    <t>Tersusunnya Dokumen SDGs</t>
  </si>
  <si>
    <t xml:space="preserve">ACUAN PER BULAN </t>
  </si>
  <si>
    <t>KUMULATIF PER BULAN</t>
  </si>
  <si>
    <t>KUMULATIF PER BULAN KEU</t>
  </si>
  <si>
    <t>ROPK Rencana dan Pelaksanaan Keuangan</t>
  </si>
  <si>
    <t>Kode</t>
  </si>
  <si>
    <t>Rekening</t>
  </si>
  <si>
    <t>Kalkulasi</t>
  </si>
  <si>
    <t>Triwulan 1</t>
  </si>
  <si>
    <t>Triwulan 2</t>
  </si>
  <si>
    <t>Triwulan 3</t>
  </si>
  <si>
    <t>Triwulan 4</t>
  </si>
  <si>
    <t>5.1.01</t>
  </si>
  <si>
    <t>5.1.01.03.07.0002</t>
  </si>
  <si>
    <t>Belanja Honorarium Pengadaan Barang/Jasa</t>
  </si>
  <si>
    <t>5.1.02</t>
  </si>
  <si>
    <t>5.1.02.01.01.0012</t>
  </si>
  <si>
    <t>Belanja Bahan/Bahan Lainnya</t>
  </si>
  <si>
    <t>5.1.02.01.01.0024</t>
  </si>
  <si>
    <t>Belanja Alat/Bahan untuk Kegiatan Kantor-Alat Tulis Kantor</t>
  </si>
  <si>
    <t>5.1.02.01.01.0025</t>
  </si>
  <si>
    <t>Belanja Alat/Bahan untuk Kegiatan Kantor- Kertas dan Cover</t>
  </si>
  <si>
    <t>5.1.02.01.01.0026</t>
  </si>
  <si>
    <t>Belanja Alat/Bahan untuk Kegiatan Kantor- Bahan Cetak</t>
  </si>
  <si>
    <t>5.1.02.01.01.0027</t>
  </si>
  <si>
    <t>Belanja Alat/Bahan untuk Kegiatan Kantor-Benda Pos</t>
  </si>
  <si>
    <t>5.1.02.01.01.0029</t>
  </si>
  <si>
    <t>Belanja Alat/Bahan untuk Kegiatan Kantor-Bahan Komputer</t>
  </si>
  <si>
    <t>5.1.02.01.01.0052</t>
  </si>
  <si>
    <t>Belanja Makanan dan Minuman Rapat</t>
  </si>
  <si>
    <t>5.1.02.02.01.0004</t>
  </si>
  <si>
    <t>5.1.02.02.01.0046</t>
  </si>
  <si>
    <t>Belanja Jasa Konversi Aplikasi/Sistem Informasi</t>
  </si>
  <si>
    <t>5.1.02.02.09.0012</t>
  </si>
  <si>
    <t>Belanja Jasa Konsultansi Berprientasi Layanan - Jasa Studi Penelitian dan Bantuan Teknik</t>
  </si>
  <si>
    <t>Acuan per Bulan</t>
  </si>
  <si>
    <t>Kumulatif per Bulan (Rp)</t>
  </si>
  <si>
    <t>Kumulatif per Bulan (%)</t>
  </si>
  <si>
    <t>Pengembangan Aplikasi</t>
  </si>
  <si>
    <t>Penyusunan rencana kerja pelaksanaan pengembangan Aplikasi</t>
  </si>
  <si>
    <t>Pemberitahuan entry data kemajuan pelaksanaan pembangunan</t>
  </si>
  <si>
    <t>Penyusunan dokumen pengadaan pengembangan Aplikasi</t>
  </si>
  <si>
    <t>Pengolahan data hasil verifikasi evaluasi kinerja Perangkat Daerah</t>
  </si>
  <si>
    <t>Monitoring kemajuan pelaksanaan pembangunan</t>
  </si>
  <si>
    <t>Pengumpulan data pelaksanaan Renja oleh Perangkat Daerah sebagai bahan evaluasi pelaksanaan perencanaan pembangunan</t>
  </si>
  <si>
    <t>Pelaksanaan proses maintanance</t>
  </si>
  <si>
    <t>Pelaksanaan pengembangan aplikasi</t>
  </si>
  <si>
    <t>Tersusunnya Laporan Akhir Proses Pengembangan Aplikasi</t>
  </si>
  <si>
    <t>Pemberitahuan entry Data evaluasi Renja Perangkat Daerah sebagai bahan evaluasi RKPD</t>
  </si>
  <si>
    <t>Belanja Jasa Konsultasi Kebutuhan Dokumen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</si>
</sst>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FF2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4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2" borderId="1" xfId="1" applyNumberFormat="1" applyFont="1" applyFill="1" applyBorder="1" applyAlignment="1">
      <alignment vertical="center" wrapText="1"/>
    </xf>
    <xf numFmtId="43" fontId="0" fillId="2" borderId="1" xfId="1" applyFont="1" applyFill="1" applyBorder="1" applyAlignment="1">
      <alignment horizontal="center" vertical="center" wrapText="1"/>
    </xf>
    <xf numFmtId="43" fontId="0" fillId="0" borderId="0" xfId="0" applyNumberFormat="1"/>
    <xf numFmtId="3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/>
  </cellXfs>
  <cellStyles count="2">
    <cellStyle name="Comma 2" xfId="1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b="1"/>
              <a:t>GRAFIK ROPK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Target Fisik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Sheet1!$E$75:$P$75</c:f>
              <c:numCache>
                <c:formatCode>#,##0.00</c:formatCode>
                <c:ptCount val="12"/>
                <c:pt idx="0">
                  <c:v>12.33</c:v>
                </c:pt>
                <c:pt idx="1">
                  <c:v>19.899999999999999</c:v>
                </c:pt>
                <c:pt idx="2">
                  <c:v>36.769999999999996</c:v>
                </c:pt>
                <c:pt idx="3">
                  <c:v>39.19</c:v>
                </c:pt>
                <c:pt idx="4">
                  <c:v>44.309999999999995</c:v>
                </c:pt>
                <c:pt idx="5">
                  <c:v>65.38</c:v>
                </c:pt>
                <c:pt idx="6">
                  <c:v>74.25</c:v>
                </c:pt>
                <c:pt idx="7">
                  <c:v>93.02</c:v>
                </c:pt>
                <c:pt idx="8">
                  <c:v>94.39</c:v>
                </c:pt>
                <c:pt idx="9">
                  <c:v>96.51</c:v>
                </c:pt>
                <c:pt idx="10">
                  <c:v>98.63000000000001</c:v>
                </c:pt>
                <c:pt idx="11">
                  <c:v>100.00000000000001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2-4953-9261-360E2EFBD0A0}"/>
            </c:ext>
          </c:extLst>
        </c:ser>
        <c:ser>
          <c:idx val="1"/>
          <c:order val="1"/>
          <c:tx>
            <c:v>Target Keuangan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Sheet1!$E$76:$P$76</c:f>
              <c:numCache>
                <c:formatCode>#,##0.00</c:formatCode>
                <c:ptCount val="12"/>
                <c:pt idx="0">
                  <c:v>0</c:v>
                </c:pt>
                <c:pt idx="1">
                  <c:v>1.7870608834898831</c:v>
                </c:pt>
                <c:pt idx="2">
                  <c:v>32.2337604555089</c:v>
                </c:pt>
                <c:pt idx="3">
                  <c:v>33.079763604672017</c:v>
                </c:pt>
                <c:pt idx="4">
                  <c:v>34.362195376933421</c:v>
                </c:pt>
                <c:pt idx="5">
                  <c:v>64.709306876927968</c:v>
                </c:pt>
                <c:pt idx="6">
                  <c:v>65.54292344996864</c:v>
                </c:pt>
                <c:pt idx="7">
                  <c:v>86.643877018144849</c:v>
                </c:pt>
                <c:pt idx="8">
                  <c:v>92.534932621980531</c:v>
                </c:pt>
                <c:pt idx="9">
                  <c:v>93.143608972637566</c:v>
                </c:pt>
                <c:pt idx="10">
                  <c:v>94.42604074489897</c:v>
                </c:pt>
                <c:pt idx="1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2-4953-9261-360E2EFBD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06656"/>
        <c:axId val="75208576"/>
      </c:lineChart>
      <c:catAx>
        <c:axId val="75206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208576"/>
        <c:crosses val="autoZero"/>
        <c:auto val="1"/>
        <c:lblAlgn val="ctr"/>
        <c:lblOffset val="100"/>
        <c:noMultiLvlLbl val="0"/>
      </c:catAx>
      <c:valAx>
        <c:axId val="752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2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519112</xdr:colOff>
      <xdr:row>77</xdr:row>
      <xdr:rowOff>100012</xdr:rowOff>
    </xdr:from>
    <xdr:to>
      <xdr:col>11</xdr:col>
      <xdr:colOff>214312</xdr:colOff>
      <xdr:row>91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929B122-7C16-1540-A249-0D2DA1894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75" workbookViewId="0">
      <selection activeCell="B101" sqref="B101"/>
    </sheetView>
  </sheetViews>
  <sheetFormatPr defaultRowHeight="15" x14ac:dyDescent="0.25"/>
  <cols>
    <col min="2" max="2" width="46.28515625" customWidth="1"/>
    <col min="13" max="13" width="12.7109375" customWidth="1"/>
    <col min="15" max="15" width="11.7109375" customWidth="1"/>
    <col min="16" max="16" width="12.5703125" customWidth="1"/>
  </cols>
  <sheetData>
    <row r="1" spans="1:16" ht="18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5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0" t="s">
        <v>3</v>
      </c>
      <c r="B5" s="40" t="s">
        <v>4</v>
      </c>
      <c r="C5" s="41" t="s">
        <v>5</v>
      </c>
      <c r="D5" s="43" t="s">
        <v>6</v>
      </c>
      <c r="E5" s="40" t="s">
        <v>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x14ac:dyDescent="0.25">
      <c r="A6" s="40"/>
      <c r="B6" s="40"/>
      <c r="C6" s="42"/>
      <c r="D6" s="44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</row>
    <row r="7" spans="1:16" x14ac:dyDescent="0.25">
      <c r="A7" s="6">
        <v>1</v>
      </c>
      <c r="B7" s="7" t="s">
        <v>20</v>
      </c>
      <c r="C7" s="8">
        <f t="shared" ref="C7:P7" si="0">SUM(C8,C12,C17,C22,C25,C30)</f>
        <v>9</v>
      </c>
      <c r="D7" s="8">
        <f t="shared" si="0"/>
        <v>9</v>
      </c>
      <c r="E7" s="8">
        <f t="shared" si="0"/>
        <v>7.98</v>
      </c>
      <c r="F7" s="8">
        <f t="shared" si="0"/>
        <v>0.02</v>
      </c>
      <c r="G7" s="8">
        <f t="shared" si="0"/>
        <v>0.22000000000000003</v>
      </c>
      <c r="H7" s="8">
        <f t="shared" si="0"/>
        <v>0.02</v>
      </c>
      <c r="I7" s="8">
        <f t="shared" si="0"/>
        <v>0.02</v>
      </c>
      <c r="J7" s="8">
        <f t="shared" si="0"/>
        <v>0.22000000000000003</v>
      </c>
      <c r="K7" s="8">
        <f t="shared" si="0"/>
        <v>0.02</v>
      </c>
      <c r="L7" s="8">
        <f t="shared" si="0"/>
        <v>0.02</v>
      </c>
      <c r="M7" s="8">
        <f t="shared" si="0"/>
        <v>0.22000000000000003</v>
      </c>
      <c r="N7" s="8">
        <f t="shared" si="0"/>
        <v>0.02</v>
      </c>
      <c r="O7" s="8">
        <f t="shared" si="0"/>
        <v>0.02</v>
      </c>
      <c r="P7" s="8">
        <f t="shared" si="0"/>
        <v>0.22000000000000003</v>
      </c>
    </row>
    <row r="8" spans="1:16" ht="30" x14ac:dyDescent="0.25">
      <c r="A8" s="9" t="s">
        <v>21</v>
      </c>
      <c r="B8" s="10" t="s">
        <v>22</v>
      </c>
      <c r="C8" s="11">
        <f>SUM(C9:C11)</f>
        <v>0.5</v>
      </c>
      <c r="D8" s="11">
        <f t="shared" ref="D8:O8" si="1">SUM(D9:D11)</f>
        <v>0.5</v>
      </c>
      <c r="E8" s="11">
        <f t="shared" si="1"/>
        <v>0.28000000000000003</v>
      </c>
      <c r="F8" s="11">
        <f t="shared" si="1"/>
        <v>0.02</v>
      </c>
      <c r="G8" s="11">
        <f t="shared" si="1"/>
        <v>0.02</v>
      </c>
      <c r="H8" s="11">
        <f t="shared" si="1"/>
        <v>0.02</v>
      </c>
      <c r="I8" s="11">
        <f t="shared" si="1"/>
        <v>0.02</v>
      </c>
      <c r="J8" s="11">
        <f t="shared" si="1"/>
        <v>0.02</v>
      </c>
      <c r="K8" s="11">
        <f t="shared" si="1"/>
        <v>0.02</v>
      </c>
      <c r="L8" s="11">
        <f t="shared" si="1"/>
        <v>0.02</v>
      </c>
      <c r="M8" s="11">
        <f t="shared" si="1"/>
        <v>0.02</v>
      </c>
      <c r="N8" s="11">
        <f t="shared" si="1"/>
        <v>0.02</v>
      </c>
      <c r="O8" s="11">
        <f t="shared" si="1"/>
        <v>0.02</v>
      </c>
      <c r="P8" s="11">
        <f>SUM(P9:P11)</f>
        <v>0.02</v>
      </c>
    </row>
    <row r="9" spans="1:16" ht="30" x14ac:dyDescent="0.25">
      <c r="A9" s="12" t="s">
        <v>23</v>
      </c>
      <c r="B9" s="13" t="s">
        <v>24</v>
      </c>
      <c r="C9" s="14">
        <v>0.13</v>
      </c>
      <c r="D9" s="14">
        <f>SUM(E9:P9)</f>
        <v>0.13</v>
      </c>
      <c r="E9" s="15">
        <v>0.13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45" x14ac:dyDescent="0.25">
      <c r="A10" s="12" t="s">
        <v>25</v>
      </c>
      <c r="B10" s="13" t="s">
        <v>26</v>
      </c>
      <c r="C10" s="14">
        <v>0.13</v>
      </c>
      <c r="D10" s="14">
        <f t="shared" ref="D10:D72" si="2">SUM(E10:P10)</f>
        <v>0.13</v>
      </c>
      <c r="E10" s="15">
        <v>0.13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30" x14ac:dyDescent="0.25">
      <c r="A11" s="12" t="s">
        <v>27</v>
      </c>
      <c r="B11" s="13" t="s">
        <v>167</v>
      </c>
      <c r="C11" s="14">
        <v>0.24</v>
      </c>
      <c r="D11" s="14">
        <f t="shared" si="2"/>
        <v>0.23999999999999996</v>
      </c>
      <c r="E11" s="15">
        <v>0.02</v>
      </c>
      <c r="F11" s="15">
        <v>0.02</v>
      </c>
      <c r="G11" s="15">
        <v>0.02</v>
      </c>
      <c r="H11" s="15">
        <v>0.02</v>
      </c>
      <c r="I11" s="15">
        <v>0.02</v>
      </c>
      <c r="J11" s="15">
        <v>0.02</v>
      </c>
      <c r="K11" s="15">
        <v>0.02</v>
      </c>
      <c r="L11" s="15">
        <v>0.02</v>
      </c>
      <c r="M11" s="15">
        <v>0.02</v>
      </c>
      <c r="N11" s="15">
        <v>0.02</v>
      </c>
      <c r="O11" s="15">
        <v>0.02</v>
      </c>
      <c r="P11" s="15">
        <v>0.02</v>
      </c>
    </row>
    <row r="12" spans="1:16" x14ac:dyDescent="0.25">
      <c r="A12" s="9" t="s">
        <v>28</v>
      </c>
      <c r="B12" s="10" t="s">
        <v>29</v>
      </c>
      <c r="C12" s="11">
        <f>SUM(C13:C16)</f>
        <v>1</v>
      </c>
      <c r="D12" s="11">
        <f t="shared" si="2"/>
        <v>1</v>
      </c>
      <c r="E12" s="11">
        <f>SUM(E13:E16)</f>
        <v>0.60000000000000009</v>
      </c>
      <c r="F12" s="11">
        <f t="shared" ref="F12:P12" si="3">SUM(F13:F16)</f>
        <v>0</v>
      </c>
      <c r="G12" s="11">
        <f t="shared" si="3"/>
        <v>0.1</v>
      </c>
      <c r="H12" s="11">
        <f t="shared" si="3"/>
        <v>0</v>
      </c>
      <c r="I12" s="11">
        <f t="shared" si="3"/>
        <v>0</v>
      </c>
      <c r="J12" s="11">
        <f t="shared" si="3"/>
        <v>0.1</v>
      </c>
      <c r="K12" s="11">
        <f t="shared" si="3"/>
        <v>0</v>
      </c>
      <c r="L12" s="11">
        <f t="shared" si="3"/>
        <v>0</v>
      </c>
      <c r="M12" s="11">
        <f t="shared" si="3"/>
        <v>0.1</v>
      </c>
      <c r="N12" s="11">
        <f t="shared" si="3"/>
        <v>0</v>
      </c>
      <c r="O12" s="11">
        <f t="shared" si="3"/>
        <v>0</v>
      </c>
      <c r="P12" s="11">
        <f t="shared" si="3"/>
        <v>0.1</v>
      </c>
    </row>
    <row r="13" spans="1:16" ht="30" x14ac:dyDescent="0.25">
      <c r="A13" s="12" t="s">
        <v>30</v>
      </c>
      <c r="B13" s="16" t="s">
        <v>31</v>
      </c>
      <c r="C13" s="14">
        <v>0.2</v>
      </c>
      <c r="D13" s="14">
        <f t="shared" si="2"/>
        <v>0.2</v>
      </c>
      <c r="E13" s="15">
        <v>0.2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0" x14ac:dyDescent="0.25">
      <c r="A14" s="12" t="s">
        <v>32</v>
      </c>
      <c r="B14" s="16" t="s">
        <v>33</v>
      </c>
      <c r="C14" s="14">
        <v>0.2</v>
      </c>
      <c r="D14" s="14">
        <f t="shared" si="2"/>
        <v>0.2</v>
      </c>
      <c r="E14" s="15">
        <v>0.2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12" t="s">
        <v>34</v>
      </c>
      <c r="B15" s="16" t="s">
        <v>35</v>
      </c>
      <c r="C15" s="14">
        <v>0.2</v>
      </c>
      <c r="D15" s="14">
        <f t="shared" si="2"/>
        <v>0.2</v>
      </c>
      <c r="E15" s="15">
        <v>0.2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30" x14ac:dyDescent="0.25">
      <c r="A16" s="12" t="s">
        <v>36</v>
      </c>
      <c r="B16" s="16" t="s">
        <v>37</v>
      </c>
      <c r="C16" s="14">
        <v>0.4</v>
      </c>
      <c r="D16" s="14">
        <f t="shared" si="2"/>
        <v>0.4</v>
      </c>
      <c r="E16" s="14"/>
      <c r="F16" s="12"/>
      <c r="G16" s="15">
        <v>0.1</v>
      </c>
      <c r="H16" s="12"/>
      <c r="I16" s="12"/>
      <c r="J16" s="15">
        <v>0.1</v>
      </c>
      <c r="K16" s="12"/>
      <c r="L16" s="12"/>
      <c r="M16" s="15">
        <v>0.1</v>
      </c>
      <c r="N16" s="12"/>
      <c r="O16" s="12"/>
      <c r="P16" s="15">
        <v>0.1</v>
      </c>
    </row>
    <row r="17" spans="1:16" x14ac:dyDescent="0.25">
      <c r="A17" s="9" t="s">
        <v>38</v>
      </c>
      <c r="B17" s="10" t="s">
        <v>39</v>
      </c>
      <c r="C17" s="11">
        <f>SUM(C18:C21)</f>
        <v>1</v>
      </c>
      <c r="D17" s="11">
        <f t="shared" si="2"/>
        <v>1</v>
      </c>
      <c r="E17" s="11">
        <f>SUM(E18:E21)</f>
        <v>0.60000000000000009</v>
      </c>
      <c r="F17" s="11">
        <f t="shared" ref="F17:P17" si="4">SUM(F18:F21)</f>
        <v>0</v>
      </c>
      <c r="G17" s="11">
        <f t="shared" si="4"/>
        <v>0.1</v>
      </c>
      <c r="H17" s="11">
        <f t="shared" si="4"/>
        <v>0</v>
      </c>
      <c r="I17" s="11">
        <f t="shared" si="4"/>
        <v>0</v>
      </c>
      <c r="J17" s="11">
        <f t="shared" si="4"/>
        <v>0.1</v>
      </c>
      <c r="K17" s="11">
        <f t="shared" si="4"/>
        <v>0</v>
      </c>
      <c r="L17" s="11">
        <f t="shared" si="4"/>
        <v>0</v>
      </c>
      <c r="M17" s="11">
        <f t="shared" si="4"/>
        <v>0.1</v>
      </c>
      <c r="N17" s="11">
        <f t="shared" si="4"/>
        <v>0</v>
      </c>
      <c r="O17" s="11">
        <f t="shared" si="4"/>
        <v>0</v>
      </c>
      <c r="P17" s="11">
        <f t="shared" si="4"/>
        <v>0.1</v>
      </c>
    </row>
    <row r="18" spans="1:16" ht="30" x14ac:dyDescent="0.25">
      <c r="A18" s="12" t="s">
        <v>40</v>
      </c>
      <c r="B18" s="16" t="s">
        <v>41</v>
      </c>
      <c r="C18" s="14">
        <v>0.2</v>
      </c>
      <c r="D18" s="14">
        <f t="shared" si="2"/>
        <v>0.2</v>
      </c>
      <c r="E18" s="15">
        <v>0.2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30" x14ac:dyDescent="0.25">
      <c r="A19" s="12" t="s">
        <v>42</v>
      </c>
      <c r="B19" s="16" t="s">
        <v>43</v>
      </c>
      <c r="C19" s="14">
        <v>0.2</v>
      </c>
      <c r="D19" s="14">
        <f t="shared" si="2"/>
        <v>0.2</v>
      </c>
      <c r="E19" s="15">
        <v>0.2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2" t="s">
        <v>44</v>
      </c>
      <c r="B20" s="16" t="s">
        <v>45</v>
      </c>
      <c r="C20" s="14">
        <v>0.2</v>
      </c>
      <c r="D20" s="14">
        <f t="shared" si="2"/>
        <v>0.2</v>
      </c>
      <c r="E20" s="15">
        <v>0.2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30" x14ac:dyDescent="0.25">
      <c r="A21" s="12" t="s">
        <v>46</v>
      </c>
      <c r="B21" s="13" t="s">
        <v>175</v>
      </c>
      <c r="C21" s="14">
        <v>0.4</v>
      </c>
      <c r="D21" s="14">
        <f t="shared" si="2"/>
        <v>0.4</v>
      </c>
      <c r="E21" s="14"/>
      <c r="F21" s="12"/>
      <c r="G21" s="15">
        <v>0.1</v>
      </c>
      <c r="H21" s="12"/>
      <c r="I21" s="12"/>
      <c r="J21" s="15">
        <v>0.1</v>
      </c>
      <c r="K21" s="12"/>
      <c r="L21" s="12"/>
      <c r="M21" s="15">
        <v>0.1</v>
      </c>
      <c r="N21" s="12"/>
      <c r="O21" s="12"/>
      <c r="P21" s="15">
        <v>0.1</v>
      </c>
    </row>
    <row r="22" spans="1:16" x14ac:dyDescent="0.25">
      <c r="A22" s="9" t="s">
        <v>47</v>
      </c>
      <c r="B22" s="10" t="s">
        <v>165</v>
      </c>
      <c r="C22" s="11">
        <f>SUM(C23:C24)</f>
        <v>0.5</v>
      </c>
      <c r="D22" s="11">
        <f t="shared" si="2"/>
        <v>0.5</v>
      </c>
      <c r="E22" s="11">
        <f>SUM(E23:E24)</f>
        <v>0.5</v>
      </c>
      <c r="F22" s="11">
        <f t="shared" ref="F22:P22" si="5">SUM(F23:F24)</f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0</v>
      </c>
      <c r="K22" s="11">
        <f t="shared" si="5"/>
        <v>0</v>
      </c>
      <c r="L22" s="11">
        <f t="shared" si="5"/>
        <v>0</v>
      </c>
      <c r="M22" s="11">
        <f t="shared" si="5"/>
        <v>0</v>
      </c>
      <c r="N22" s="11">
        <f t="shared" si="5"/>
        <v>0</v>
      </c>
      <c r="O22" s="11">
        <f t="shared" si="5"/>
        <v>0</v>
      </c>
      <c r="P22" s="11">
        <f t="shared" si="5"/>
        <v>0</v>
      </c>
    </row>
    <row r="23" spans="1:16" ht="30" x14ac:dyDescent="0.25">
      <c r="A23" s="12" t="s">
        <v>48</v>
      </c>
      <c r="B23" s="16" t="s">
        <v>166</v>
      </c>
      <c r="C23" s="14">
        <v>0.25</v>
      </c>
      <c r="D23" s="14">
        <f t="shared" si="2"/>
        <v>0.25</v>
      </c>
      <c r="E23" s="15">
        <v>0.25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30" x14ac:dyDescent="0.25">
      <c r="A24" s="12" t="s">
        <v>49</v>
      </c>
      <c r="B24" s="16" t="s">
        <v>168</v>
      </c>
      <c r="C24" s="14">
        <v>0.25</v>
      </c>
      <c r="D24" s="14">
        <f t="shared" si="2"/>
        <v>0.25</v>
      </c>
      <c r="E24" s="15">
        <v>0.25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A25" s="9" t="s">
        <v>50</v>
      </c>
      <c r="B25" s="17" t="s">
        <v>51</v>
      </c>
      <c r="C25" s="11">
        <f>SUM(C26:C29)</f>
        <v>3</v>
      </c>
      <c r="D25" s="11">
        <f t="shared" si="2"/>
        <v>3</v>
      </c>
      <c r="E25" s="11">
        <f>SUM(E26:E29)</f>
        <v>3</v>
      </c>
      <c r="F25" s="11">
        <f t="shared" ref="F25:P25" si="6">SUM(F26:F29)</f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</row>
    <row r="26" spans="1:16" ht="30" x14ac:dyDescent="0.25">
      <c r="A26" s="12" t="s">
        <v>52</v>
      </c>
      <c r="B26" s="16" t="s">
        <v>53</v>
      </c>
      <c r="C26" s="14">
        <v>0.75</v>
      </c>
      <c r="D26" s="14">
        <f>SUM(E26:P26)</f>
        <v>0.75</v>
      </c>
      <c r="E26" s="15">
        <v>0.75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12" t="s">
        <v>54</v>
      </c>
      <c r="B27" s="13" t="s">
        <v>55</v>
      </c>
      <c r="C27" s="14">
        <v>0.75</v>
      </c>
      <c r="D27" s="14">
        <f t="shared" si="2"/>
        <v>0.75</v>
      </c>
      <c r="E27" s="15">
        <v>0.75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12" t="s">
        <v>56</v>
      </c>
      <c r="B28" s="16" t="s">
        <v>57</v>
      </c>
      <c r="C28" s="14">
        <v>0.75</v>
      </c>
      <c r="D28" s="14">
        <f t="shared" si="2"/>
        <v>0.75</v>
      </c>
      <c r="E28" s="15">
        <v>0.75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" x14ac:dyDescent="0.25">
      <c r="A29" s="12" t="s">
        <v>58</v>
      </c>
      <c r="B29" s="16" t="s">
        <v>59</v>
      </c>
      <c r="C29" s="14">
        <v>0.75</v>
      </c>
      <c r="D29" s="14">
        <f t="shared" si="2"/>
        <v>0.75</v>
      </c>
      <c r="E29" s="15">
        <v>0.75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9" t="s">
        <v>60</v>
      </c>
      <c r="B30" s="17" t="s">
        <v>61</v>
      </c>
      <c r="C30" s="11">
        <f>SUM(C31:C34)</f>
        <v>3</v>
      </c>
      <c r="D30" s="11">
        <f t="shared" si="2"/>
        <v>3</v>
      </c>
      <c r="E30" s="11">
        <f>SUM(E31:E34)</f>
        <v>3</v>
      </c>
      <c r="F30" s="11">
        <f t="shared" ref="F30:P30" si="7">SUM(F31:F34)</f>
        <v>0</v>
      </c>
      <c r="G30" s="11">
        <f t="shared" si="7"/>
        <v>0</v>
      </c>
      <c r="H30" s="11">
        <f t="shared" si="7"/>
        <v>0</v>
      </c>
      <c r="I30" s="11">
        <f t="shared" si="7"/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1">
        <f t="shared" si="7"/>
        <v>0</v>
      </c>
      <c r="P30" s="11">
        <f t="shared" si="7"/>
        <v>0</v>
      </c>
    </row>
    <row r="31" spans="1:16" ht="30" x14ac:dyDescent="0.25">
      <c r="A31" s="12" t="s">
        <v>62</v>
      </c>
      <c r="B31" s="16" t="s">
        <v>63</v>
      </c>
      <c r="C31" s="14">
        <v>0.75</v>
      </c>
      <c r="D31" s="14">
        <f t="shared" si="2"/>
        <v>0.75</v>
      </c>
      <c r="E31" s="15">
        <v>0.75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5">
      <c r="A32" s="12" t="s">
        <v>64</v>
      </c>
      <c r="B32" s="13" t="s">
        <v>65</v>
      </c>
      <c r="C32" s="14">
        <v>0.75</v>
      </c>
      <c r="D32" s="14">
        <f t="shared" si="2"/>
        <v>0.75</v>
      </c>
      <c r="E32" s="15">
        <v>0.75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12" t="s">
        <v>66</v>
      </c>
      <c r="B33" s="16" t="s">
        <v>67</v>
      </c>
      <c r="C33" s="14">
        <v>0.75</v>
      </c>
      <c r="D33" s="14">
        <f t="shared" si="2"/>
        <v>0.75</v>
      </c>
      <c r="E33" s="15">
        <v>0.75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30" x14ac:dyDescent="0.25">
      <c r="A34" s="12" t="s">
        <v>68</v>
      </c>
      <c r="B34" s="16" t="s">
        <v>69</v>
      </c>
      <c r="C34" s="14">
        <v>0.75</v>
      </c>
      <c r="D34" s="14">
        <f t="shared" si="2"/>
        <v>0.75</v>
      </c>
      <c r="E34" s="15">
        <v>0.75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25">
      <c r="A35" s="6">
        <v>2</v>
      </c>
      <c r="B35" s="7" t="s">
        <v>70</v>
      </c>
      <c r="C35" s="8">
        <f>SUM(C36,C41,C45,C49,C53,C57)</f>
        <v>86</v>
      </c>
      <c r="D35" s="8">
        <f>SUM(D36,D41,D45,D49,D53,D57)</f>
        <v>86</v>
      </c>
      <c r="E35" s="8">
        <f>SUM(E36,E41,E45,E49,E53,E57)</f>
        <v>4.3499999999999996</v>
      </c>
      <c r="F35" s="8">
        <f t="shared" ref="F35:P35" si="8">SUM(F36,F41,F45,F49,F53,F57)</f>
        <v>5.95</v>
      </c>
      <c r="G35" s="8">
        <f t="shared" si="8"/>
        <v>16.649999999999999</v>
      </c>
      <c r="H35" s="8">
        <f t="shared" si="8"/>
        <v>2.1</v>
      </c>
      <c r="I35" s="8">
        <f t="shared" si="8"/>
        <v>4.7</v>
      </c>
      <c r="J35" s="8">
        <f t="shared" si="8"/>
        <v>19.850000000000001</v>
      </c>
      <c r="K35" s="8">
        <f t="shared" si="8"/>
        <v>8.85</v>
      </c>
      <c r="L35" s="8">
        <f t="shared" si="8"/>
        <v>17.45</v>
      </c>
      <c r="M35" s="8">
        <f t="shared" si="8"/>
        <v>1.1499999999999999</v>
      </c>
      <c r="N35" s="8">
        <f t="shared" si="8"/>
        <v>2.1</v>
      </c>
      <c r="O35" s="8">
        <f t="shared" si="8"/>
        <v>1.7</v>
      </c>
      <c r="P35" s="8">
        <f t="shared" si="8"/>
        <v>1.1499999999999999</v>
      </c>
    </row>
    <row r="36" spans="1:16" ht="30" x14ac:dyDescent="0.25">
      <c r="A36" s="9" t="s">
        <v>71</v>
      </c>
      <c r="B36" s="10" t="s">
        <v>22</v>
      </c>
      <c r="C36" s="11">
        <f>SUM(C37:C40)</f>
        <v>8</v>
      </c>
      <c r="D36" s="11">
        <f t="shared" ref="D36:P36" si="9">SUM(D37:D40)</f>
        <v>8</v>
      </c>
      <c r="E36" s="11">
        <f t="shared" si="9"/>
        <v>0.6</v>
      </c>
      <c r="F36" s="11">
        <f t="shared" si="9"/>
        <v>1.7</v>
      </c>
      <c r="G36" s="11">
        <f t="shared" si="9"/>
        <v>0.19999999999999998</v>
      </c>
      <c r="H36" s="11">
        <f t="shared" si="9"/>
        <v>0.6</v>
      </c>
      <c r="I36" s="11">
        <f t="shared" si="9"/>
        <v>0.95</v>
      </c>
      <c r="J36" s="11">
        <f t="shared" si="9"/>
        <v>0.19999999999999998</v>
      </c>
      <c r="K36" s="11">
        <f t="shared" si="9"/>
        <v>0.6</v>
      </c>
      <c r="L36" s="11">
        <f t="shared" si="9"/>
        <v>1.2</v>
      </c>
      <c r="M36" s="11">
        <f t="shared" si="9"/>
        <v>0.19999999999999998</v>
      </c>
      <c r="N36" s="11">
        <f t="shared" si="9"/>
        <v>0.6</v>
      </c>
      <c r="O36" s="11">
        <f t="shared" si="9"/>
        <v>0.95</v>
      </c>
      <c r="P36" s="11">
        <f t="shared" si="9"/>
        <v>0.19999999999999998</v>
      </c>
    </row>
    <row r="37" spans="1:16" ht="30" x14ac:dyDescent="0.25">
      <c r="A37" s="12" t="s">
        <v>72</v>
      </c>
      <c r="B37" s="13" t="s">
        <v>73</v>
      </c>
      <c r="C37" s="14">
        <v>1.6</v>
      </c>
      <c r="D37" s="14">
        <f>SUM(E37:P37)</f>
        <v>1.6</v>
      </c>
      <c r="E37" s="15">
        <v>0.4</v>
      </c>
      <c r="F37" s="12"/>
      <c r="G37" s="12"/>
      <c r="H37" s="15">
        <v>0.4</v>
      </c>
      <c r="I37" s="12"/>
      <c r="J37" s="12"/>
      <c r="K37" s="15">
        <v>0.4</v>
      </c>
      <c r="L37" s="12"/>
      <c r="M37" s="12"/>
      <c r="N37" s="15">
        <v>0.4</v>
      </c>
      <c r="O37" s="12"/>
      <c r="P37" s="14"/>
    </row>
    <row r="38" spans="1:16" ht="30" x14ac:dyDescent="0.25">
      <c r="A38" s="12" t="s">
        <v>74</v>
      </c>
      <c r="B38" s="13" t="s">
        <v>169</v>
      </c>
      <c r="C38" s="14">
        <v>2</v>
      </c>
      <c r="D38" s="14">
        <f t="shared" si="2"/>
        <v>2</v>
      </c>
      <c r="E38" s="14"/>
      <c r="F38" s="15">
        <v>0.5</v>
      </c>
      <c r="G38" s="12"/>
      <c r="H38" s="14"/>
      <c r="I38" s="15">
        <v>0.5</v>
      </c>
      <c r="J38" s="12"/>
      <c r="K38" s="14"/>
      <c r="L38" s="15">
        <v>0.5</v>
      </c>
      <c r="M38" s="12"/>
      <c r="N38" s="14"/>
      <c r="O38" s="15">
        <v>0.5</v>
      </c>
      <c r="P38" s="14"/>
    </row>
    <row r="39" spans="1:16" ht="30" x14ac:dyDescent="0.25">
      <c r="A39" s="12" t="s">
        <v>75</v>
      </c>
      <c r="B39" s="13" t="s">
        <v>76</v>
      </c>
      <c r="C39" s="14">
        <v>2</v>
      </c>
      <c r="D39" s="14">
        <f t="shared" si="2"/>
        <v>2</v>
      </c>
      <c r="E39" s="14"/>
      <c r="F39" s="15">
        <v>1</v>
      </c>
      <c r="G39" s="12"/>
      <c r="H39" s="14"/>
      <c r="I39" s="15">
        <v>0.25</v>
      </c>
      <c r="J39" s="12"/>
      <c r="K39" s="12"/>
      <c r="L39" s="15">
        <v>0.5</v>
      </c>
      <c r="M39" s="12"/>
      <c r="N39" s="12"/>
      <c r="O39" s="15">
        <v>0.25</v>
      </c>
      <c r="P39" s="12"/>
    </row>
    <row r="40" spans="1:16" x14ac:dyDescent="0.25">
      <c r="A40" s="12" t="s">
        <v>77</v>
      </c>
      <c r="B40" s="13" t="s">
        <v>170</v>
      </c>
      <c r="C40" s="14">
        <v>2.4</v>
      </c>
      <c r="D40" s="14">
        <f t="shared" si="2"/>
        <v>2.4</v>
      </c>
      <c r="E40" s="15">
        <v>0.19999999999999998</v>
      </c>
      <c r="F40" s="15">
        <v>0.19999999999999998</v>
      </c>
      <c r="G40" s="15">
        <v>0.19999999999999998</v>
      </c>
      <c r="H40" s="15">
        <v>0.19999999999999998</v>
      </c>
      <c r="I40" s="15">
        <v>0.19999999999999998</v>
      </c>
      <c r="J40" s="15">
        <v>0.19999999999999998</v>
      </c>
      <c r="K40" s="15">
        <v>0.19999999999999998</v>
      </c>
      <c r="L40" s="15">
        <v>0.19999999999999998</v>
      </c>
      <c r="M40" s="15">
        <v>0.19999999999999998</v>
      </c>
      <c r="N40" s="15">
        <v>0.19999999999999998</v>
      </c>
      <c r="O40" s="15">
        <v>0.19999999999999998</v>
      </c>
      <c r="P40" s="15">
        <v>0.19999999999999998</v>
      </c>
    </row>
    <row r="41" spans="1:16" x14ac:dyDescent="0.25">
      <c r="A41" s="9" t="s">
        <v>78</v>
      </c>
      <c r="B41" s="17" t="s">
        <v>29</v>
      </c>
      <c r="C41" s="11">
        <f>SUM(C42:C44)</f>
        <v>10</v>
      </c>
      <c r="D41" s="11">
        <f t="shared" ref="D41:P41" si="10">SUM(D42:D44)</f>
        <v>10</v>
      </c>
      <c r="E41" s="11">
        <f t="shared" si="10"/>
        <v>2</v>
      </c>
      <c r="F41" s="11">
        <f t="shared" si="10"/>
        <v>0</v>
      </c>
      <c r="G41" s="11">
        <f t="shared" si="10"/>
        <v>0.1</v>
      </c>
      <c r="H41" s="11">
        <f t="shared" si="10"/>
        <v>1</v>
      </c>
      <c r="I41" s="11">
        <f t="shared" si="10"/>
        <v>0</v>
      </c>
      <c r="J41" s="11">
        <f t="shared" si="10"/>
        <v>1.7</v>
      </c>
      <c r="K41" s="11">
        <f t="shared" si="10"/>
        <v>4</v>
      </c>
      <c r="L41" s="11">
        <f t="shared" si="10"/>
        <v>0</v>
      </c>
      <c r="M41" s="11">
        <f t="shared" si="10"/>
        <v>0.1</v>
      </c>
      <c r="N41" s="11">
        <f t="shared" si="10"/>
        <v>1</v>
      </c>
      <c r="O41" s="11">
        <f t="shared" si="10"/>
        <v>0</v>
      </c>
      <c r="P41" s="11">
        <f t="shared" si="10"/>
        <v>0.1</v>
      </c>
    </row>
    <row r="42" spans="1:16" ht="30" x14ac:dyDescent="0.25">
      <c r="A42" s="12" t="s">
        <v>79</v>
      </c>
      <c r="B42" s="13" t="s">
        <v>80</v>
      </c>
      <c r="C42" s="14">
        <v>2</v>
      </c>
      <c r="D42" s="14">
        <f t="shared" si="2"/>
        <v>2</v>
      </c>
      <c r="E42" s="14"/>
      <c r="F42" s="12"/>
      <c r="G42" s="15">
        <v>0.1</v>
      </c>
      <c r="H42" s="14"/>
      <c r="I42" s="12"/>
      <c r="J42" s="15">
        <v>1.7</v>
      </c>
      <c r="K42" s="14"/>
      <c r="L42" s="12"/>
      <c r="M42" s="15">
        <v>0.1</v>
      </c>
      <c r="N42" s="14"/>
      <c r="O42" s="12"/>
      <c r="P42" s="15">
        <v>0.1</v>
      </c>
    </row>
    <row r="43" spans="1:16" ht="30" x14ac:dyDescent="0.25">
      <c r="A43" s="12" t="s">
        <v>81</v>
      </c>
      <c r="B43" s="16" t="s">
        <v>82</v>
      </c>
      <c r="C43" s="14">
        <v>4</v>
      </c>
      <c r="D43" s="14">
        <f t="shared" si="2"/>
        <v>4</v>
      </c>
      <c r="E43" s="15">
        <v>1</v>
      </c>
      <c r="F43" s="12"/>
      <c r="G43" s="14"/>
      <c r="H43" s="15">
        <v>0.5</v>
      </c>
      <c r="I43" s="12"/>
      <c r="J43" s="14"/>
      <c r="K43" s="15">
        <v>2</v>
      </c>
      <c r="L43" s="12"/>
      <c r="M43" s="14"/>
      <c r="N43" s="15">
        <v>0.5</v>
      </c>
      <c r="O43" s="12"/>
      <c r="P43" s="14"/>
    </row>
    <row r="44" spans="1:16" ht="30" x14ac:dyDescent="0.25">
      <c r="A44" s="12" t="s">
        <v>83</v>
      </c>
      <c r="B44" s="13" t="s">
        <v>84</v>
      </c>
      <c r="C44" s="14">
        <v>4</v>
      </c>
      <c r="D44" s="14">
        <f t="shared" si="2"/>
        <v>4</v>
      </c>
      <c r="E44" s="15">
        <v>1</v>
      </c>
      <c r="F44" s="12"/>
      <c r="G44" s="14"/>
      <c r="H44" s="15">
        <v>0.5</v>
      </c>
      <c r="I44" s="12"/>
      <c r="J44" s="14"/>
      <c r="K44" s="15">
        <v>2</v>
      </c>
      <c r="L44" s="12"/>
      <c r="M44" s="14"/>
      <c r="N44" s="15">
        <v>0.5</v>
      </c>
      <c r="O44" s="12"/>
      <c r="P44" s="14"/>
    </row>
    <row r="45" spans="1:16" x14ac:dyDescent="0.25">
      <c r="A45" s="9" t="s">
        <v>85</v>
      </c>
      <c r="B45" s="17" t="s">
        <v>39</v>
      </c>
      <c r="C45" s="11">
        <f>SUM(C46:C48)</f>
        <v>14</v>
      </c>
      <c r="D45" s="11">
        <f t="shared" ref="D45:P45" si="11">SUM(D46:D48)</f>
        <v>14</v>
      </c>
      <c r="E45" s="11">
        <f t="shared" si="11"/>
        <v>1.5</v>
      </c>
      <c r="F45" s="11">
        <f t="shared" si="11"/>
        <v>1</v>
      </c>
      <c r="G45" s="11">
        <f t="shared" si="11"/>
        <v>0.1</v>
      </c>
      <c r="H45" s="11">
        <f t="shared" si="11"/>
        <v>0.25</v>
      </c>
      <c r="I45" s="11">
        <f t="shared" si="11"/>
        <v>0.5</v>
      </c>
      <c r="J45" s="11">
        <f t="shared" si="11"/>
        <v>1.7</v>
      </c>
      <c r="K45" s="11">
        <f t="shared" si="11"/>
        <v>4</v>
      </c>
      <c r="L45" s="11">
        <f t="shared" si="11"/>
        <v>4</v>
      </c>
      <c r="M45" s="11">
        <f t="shared" si="11"/>
        <v>0.1</v>
      </c>
      <c r="N45" s="11">
        <f t="shared" si="11"/>
        <v>0.25</v>
      </c>
      <c r="O45" s="11">
        <f t="shared" si="11"/>
        <v>0.5</v>
      </c>
      <c r="P45" s="11">
        <f t="shared" si="11"/>
        <v>0.1</v>
      </c>
    </row>
    <row r="46" spans="1:16" ht="45" x14ac:dyDescent="0.25">
      <c r="A46" s="12" t="s">
        <v>86</v>
      </c>
      <c r="B46" s="13" t="s">
        <v>171</v>
      </c>
      <c r="C46" s="14">
        <v>2</v>
      </c>
      <c r="D46" s="14">
        <f t="shared" si="2"/>
        <v>2</v>
      </c>
      <c r="E46" s="14"/>
      <c r="F46" s="12"/>
      <c r="G46" s="15">
        <v>0.1</v>
      </c>
      <c r="H46" s="14"/>
      <c r="I46" s="12"/>
      <c r="J46" s="15">
        <v>1.7</v>
      </c>
      <c r="K46" s="14"/>
      <c r="L46" s="12"/>
      <c r="M46" s="15">
        <v>0.1</v>
      </c>
      <c r="N46" s="14"/>
      <c r="O46" s="12"/>
      <c r="P46" s="15">
        <v>0.1</v>
      </c>
    </row>
    <row r="47" spans="1:16" ht="30" x14ac:dyDescent="0.25">
      <c r="A47" s="12" t="s">
        <v>87</v>
      </c>
      <c r="B47" s="16" t="s">
        <v>88</v>
      </c>
      <c r="C47" s="14">
        <v>6</v>
      </c>
      <c r="D47" s="14">
        <f t="shared" si="2"/>
        <v>6</v>
      </c>
      <c r="E47" s="14"/>
      <c r="F47" s="15">
        <v>1</v>
      </c>
      <c r="G47" s="14"/>
      <c r="H47" s="14"/>
      <c r="I47" s="15">
        <v>0.5</v>
      </c>
      <c r="J47" s="14"/>
      <c r="K47" s="14"/>
      <c r="L47" s="15">
        <v>4</v>
      </c>
      <c r="M47" s="14"/>
      <c r="N47" s="14"/>
      <c r="O47" s="15">
        <v>0.5</v>
      </c>
      <c r="P47" s="14"/>
    </row>
    <row r="48" spans="1:16" ht="45" x14ac:dyDescent="0.25">
      <c r="A48" s="12" t="s">
        <v>89</v>
      </c>
      <c r="B48" s="13" t="s">
        <v>90</v>
      </c>
      <c r="C48" s="14">
        <v>6</v>
      </c>
      <c r="D48" s="14">
        <f t="shared" si="2"/>
        <v>6</v>
      </c>
      <c r="E48" s="15">
        <v>1.5</v>
      </c>
      <c r="F48" s="14"/>
      <c r="G48" s="14"/>
      <c r="H48" s="15">
        <v>0.25</v>
      </c>
      <c r="I48" s="12"/>
      <c r="J48" s="14"/>
      <c r="K48" s="15">
        <v>4</v>
      </c>
      <c r="L48" s="12"/>
      <c r="M48" s="14"/>
      <c r="N48" s="15">
        <v>0.25</v>
      </c>
      <c r="O48" s="12"/>
      <c r="P48" s="14"/>
    </row>
    <row r="49" spans="1:16" x14ac:dyDescent="0.25">
      <c r="A49" s="9" t="s">
        <v>91</v>
      </c>
      <c r="B49" s="17" t="s">
        <v>165</v>
      </c>
      <c r="C49" s="37">
        <f>SUM(C50:C52)</f>
        <v>18</v>
      </c>
      <c r="D49" s="37">
        <f t="shared" ref="D49:P49" si="12">SUM(D50:D52)</f>
        <v>18</v>
      </c>
      <c r="E49" s="37">
        <f t="shared" si="12"/>
        <v>0.25</v>
      </c>
      <c r="F49" s="37">
        <f t="shared" si="12"/>
        <v>0.25</v>
      </c>
      <c r="G49" s="37">
        <f t="shared" si="12"/>
        <v>1.25</v>
      </c>
      <c r="H49" s="37">
        <f t="shared" si="12"/>
        <v>0.25</v>
      </c>
      <c r="I49" s="37">
        <f t="shared" si="12"/>
        <v>0.25</v>
      </c>
      <c r="J49" s="37">
        <f t="shared" si="12"/>
        <v>1.25</v>
      </c>
      <c r="K49" s="37">
        <f t="shared" si="12"/>
        <v>0.25</v>
      </c>
      <c r="L49" s="37">
        <f t="shared" si="12"/>
        <v>12.25</v>
      </c>
      <c r="M49" s="37">
        <f t="shared" si="12"/>
        <v>0.75</v>
      </c>
      <c r="N49" s="37">
        <f t="shared" si="12"/>
        <v>0.25</v>
      </c>
      <c r="O49" s="37">
        <f t="shared" si="12"/>
        <v>0.25</v>
      </c>
      <c r="P49" s="37">
        <f t="shared" si="12"/>
        <v>0.75</v>
      </c>
    </row>
    <row r="50" spans="1:16" x14ac:dyDescent="0.25">
      <c r="A50" s="12" t="s">
        <v>92</v>
      </c>
      <c r="B50" s="16" t="s">
        <v>172</v>
      </c>
      <c r="C50" s="14">
        <v>3</v>
      </c>
      <c r="D50" s="14">
        <f t="shared" si="2"/>
        <v>3</v>
      </c>
      <c r="E50" s="14"/>
      <c r="F50" s="14"/>
      <c r="G50" s="15">
        <v>1</v>
      </c>
      <c r="H50" s="14"/>
      <c r="I50" s="14"/>
      <c r="J50" s="15">
        <v>1</v>
      </c>
      <c r="K50" s="14"/>
      <c r="L50" s="14"/>
      <c r="M50" s="15">
        <v>0.5</v>
      </c>
      <c r="N50" s="14"/>
      <c r="O50" s="14"/>
      <c r="P50" s="15">
        <v>0.5</v>
      </c>
    </row>
    <row r="51" spans="1:16" x14ac:dyDescent="0.25">
      <c r="A51" s="12" t="s">
        <v>93</v>
      </c>
      <c r="B51" s="16" t="s">
        <v>94</v>
      </c>
      <c r="C51" s="14">
        <v>3</v>
      </c>
      <c r="D51" s="14">
        <f t="shared" si="2"/>
        <v>3</v>
      </c>
      <c r="E51" s="15">
        <v>0.25</v>
      </c>
      <c r="F51" s="15">
        <v>0.25</v>
      </c>
      <c r="G51" s="15">
        <v>0.25</v>
      </c>
      <c r="H51" s="15">
        <v>0.25</v>
      </c>
      <c r="I51" s="15">
        <v>0.25</v>
      </c>
      <c r="J51" s="15">
        <v>0.25</v>
      </c>
      <c r="K51" s="15">
        <v>0.25</v>
      </c>
      <c r="L51" s="15">
        <v>0.25</v>
      </c>
      <c r="M51" s="15">
        <v>0.25</v>
      </c>
      <c r="N51" s="15">
        <v>0.25</v>
      </c>
      <c r="O51" s="15">
        <v>0.25</v>
      </c>
      <c r="P51" s="15">
        <v>0.25</v>
      </c>
    </row>
    <row r="52" spans="1:16" x14ac:dyDescent="0.25">
      <c r="A52" s="12" t="s">
        <v>95</v>
      </c>
      <c r="B52" s="13" t="s">
        <v>173</v>
      </c>
      <c r="C52" s="14">
        <v>12</v>
      </c>
      <c r="D52" s="14">
        <f t="shared" si="2"/>
        <v>12</v>
      </c>
      <c r="E52" s="14"/>
      <c r="F52" s="14"/>
      <c r="G52" s="14"/>
      <c r="H52" s="14"/>
      <c r="I52" s="14"/>
      <c r="J52" s="14"/>
      <c r="K52" s="14"/>
      <c r="L52" s="15">
        <v>12</v>
      </c>
      <c r="M52" s="14"/>
      <c r="N52" s="14"/>
      <c r="O52" s="14"/>
      <c r="P52" s="14"/>
    </row>
    <row r="53" spans="1:16" x14ac:dyDescent="0.25">
      <c r="A53" s="9" t="s">
        <v>96</v>
      </c>
      <c r="B53" s="17" t="s">
        <v>51</v>
      </c>
      <c r="C53" s="11">
        <f>SUM(C54:C56)</f>
        <v>18</v>
      </c>
      <c r="D53" s="11">
        <f t="shared" ref="D53:P53" si="13">SUM(D54:D56)</f>
        <v>18</v>
      </c>
      <c r="E53" s="11">
        <f t="shared" si="13"/>
        <v>0</v>
      </c>
      <c r="F53" s="11">
        <f t="shared" si="13"/>
        <v>3</v>
      </c>
      <c r="G53" s="11">
        <f t="shared" si="13"/>
        <v>15</v>
      </c>
      <c r="H53" s="11">
        <f t="shared" si="13"/>
        <v>0</v>
      </c>
      <c r="I53" s="11">
        <f t="shared" si="13"/>
        <v>0</v>
      </c>
      <c r="J53" s="11">
        <f t="shared" si="13"/>
        <v>0</v>
      </c>
      <c r="K53" s="11">
        <f t="shared" si="13"/>
        <v>0</v>
      </c>
      <c r="L53" s="11">
        <f t="shared" si="13"/>
        <v>0</v>
      </c>
      <c r="M53" s="11">
        <f t="shared" si="13"/>
        <v>0</v>
      </c>
      <c r="N53" s="11">
        <f t="shared" si="13"/>
        <v>0</v>
      </c>
      <c r="O53" s="11">
        <f t="shared" si="13"/>
        <v>0</v>
      </c>
      <c r="P53" s="11">
        <f t="shared" si="13"/>
        <v>0</v>
      </c>
    </row>
    <row r="54" spans="1:16" ht="30" x14ac:dyDescent="0.25">
      <c r="A54" s="12" t="s">
        <v>97</v>
      </c>
      <c r="B54" s="13" t="s">
        <v>98</v>
      </c>
      <c r="C54" s="14">
        <v>1</v>
      </c>
      <c r="D54" s="14">
        <f t="shared" si="2"/>
        <v>1</v>
      </c>
      <c r="E54" s="14"/>
      <c r="F54" s="15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12" t="s">
        <v>99</v>
      </c>
      <c r="B55" s="16" t="s">
        <v>100</v>
      </c>
      <c r="C55" s="14">
        <v>2</v>
      </c>
      <c r="D55" s="14">
        <f t="shared" si="2"/>
        <v>2</v>
      </c>
      <c r="E55" s="14"/>
      <c r="F55" s="15">
        <v>2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12" t="s">
        <v>101</v>
      </c>
      <c r="B56" s="13" t="s">
        <v>102</v>
      </c>
      <c r="C56" s="14">
        <v>15</v>
      </c>
      <c r="D56" s="14">
        <f t="shared" si="2"/>
        <v>15</v>
      </c>
      <c r="E56" s="14"/>
      <c r="F56" s="14"/>
      <c r="G56" s="15">
        <v>15</v>
      </c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9" t="s">
        <v>103</v>
      </c>
      <c r="B57" s="17" t="s">
        <v>61</v>
      </c>
      <c r="C57" s="11">
        <f>SUM(C58:C60)</f>
        <v>18</v>
      </c>
      <c r="D57" s="11">
        <f t="shared" ref="D57:P57" si="14">SUM(D58:D60)</f>
        <v>18</v>
      </c>
      <c r="E57" s="11">
        <f t="shared" si="14"/>
        <v>0</v>
      </c>
      <c r="F57" s="11">
        <f t="shared" si="14"/>
        <v>0</v>
      </c>
      <c r="G57" s="11">
        <f t="shared" si="14"/>
        <v>0</v>
      </c>
      <c r="H57" s="11">
        <f t="shared" si="14"/>
        <v>0</v>
      </c>
      <c r="I57" s="11">
        <f t="shared" si="14"/>
        <v>3</v>
      </c>
      <c r="J57" s="11">
        <f t="shared" si="14"/>
        <v>15</v>
      </c>
      <c r="K57" s="11">
        <f t="shared" si="14"/>
        <v>0</v>
      </c>
      <c r="L57" s="11">
        <f t="shared" si="14"/>
        <v>0</v>
      </c>
      <c r="M57" s="11">
        <f t="shared" si="14"/>
        <v>0</v>
      </c>
      <c r="N57" s="11">
        <f t="shared" si="14"/>
        <v>0</v>
      </c>
      <c r="O57" s="11">
        <f t="shared" si="14"/>
        <v>0</v>
      </c>
      <c r="P57" s="11">
        <f t="shared" si="14"/>
        <v>0</v>
      </c>
    </row>
    <row r="58" spans="1:16" ht="30" x14ac:dyDescent="0.25">
      <c r="A58" s="12" t="s">
        <v>104</v>
      </c>
      <c r="B58" s="16" t="s">
        <v>105</v>
      </c>
      <c r="C58" s="14">
        <v>1</v>
      </c>
      <c r="D58" s="14">
        <f t="shared" si="2"/>
        <v>1</v>
      </c>
      <c r="E58" s="14"/>
      <c r="F58" s="14"/>
      <c r="G58" s="14"/>
      <c r="H58" s="14"/>
      <c r="I58" s="15">
        <v>1</v>
      </c>
      <c r="J58" s="14"/>
      <c r="K58" s="14"/>
      <c r="L58" s="14"/>
      <c r="M58" s="14"/>
      <c r="N58" s="14"/>
      <c r="O58" s="14"/>
      <c r="P58" s="14"/>
    </row>
    <row r="59" spans="1:16" x14ac:dyDescent="0.25">
      <c r="A59" s="12" t="s">
        <v>106</v>
      </c>
      <c r="B59" s="16" t="s">
        <v>107</v>
      </c>
      <c r="C59" s="14">
        <v>2</v>
      </c>
      <c r="D59" s="14">
        <f t="shared" si="2"/>
        <v>2</v>
      </c>
      <c r="E59" s="14"/>
      <c r="F59" s="14"/>
      <c r="G59" s="14"/>
      <c r="H59" s="14"/>
      <c r="I59" s="15">
        <v>2</v>
      </c>
      <c r="J59" s="14"/>
      <c r="K59" s="14"/>
      <c r="L59" s="14"/>
      <c r="M59" s="14"/>
      <c r="N59" s="14"/>
      <c r="O59" s="14"/>
      <c r="P59" s="14"/>
    </row>
    <row r="60" spans="1:16" x14ac:dyDescent="0.25">
      <c r="A60" s="12" t="s">
        <v>108</v>
      </c>
      <c r="B60" s="13" t="s">
        <v>109</v>
      </c>
      <c r="C60" s="14">
        <v>15</v>
      </c>
      <c r="D60" s="14">
        <f t="shared" si="2"/>
        <v>15</v>
      </c>
      <c r="E60" s="14"/>
      <c r="F60" s="14"/>
      <c r="G60" s="14"/>
      <c r="H60" s="14"/>
      <c r="I60" s="14"/>
      <c r="J60" s="15">
        <v>15</v>
      </c>
      <c r="K60" s="14"/>
      <c r="L60" s="14"/>
      <c r="M60" s="14"/>
      <c r="N60" s="14"/>
      <c r="O60" s="14"/>
      <c r="P60" s="14"/>
    </row>
    <row r="61" spans="1:16" x14ac:dyDescent="0.25">
      <c r="A61" s="6">
        <v>3</v>
      </c>
      <c r="B61" s="7" t="s">
        <v>110</v>
      </c>
      <c r="C61" s="8">
        <f>SUM(C62,C64,C66,C68,C70,C72)</f>
        <v>5</v>
      </c>
      <c r="D61" s="8">
        <f t="shared" ref="D61:P61" si="15">SUM(D62,D64,D66,D68,D70,D72)</f>
        <v>4.9999999999999991</v>
      </c>
      <c r="E61" s="8">
        <f t="shared" si="15"/>
        <v>0</v>
      </c>
      <c r="F61" s="8">
        <f t="shared" si="15"/>
        <v>1.6</v>
      </c>
      <c r="G61" s="8">
        <f t="shared" si="15"/>
        <v>0</v>
      </c>
      <c r="H61" s="8">
        <f t="shared" si="15"/>
        <v>0.3</v>
      </c>
      <c r="I61" s="8">
        <f t="shared" si="15"/>
        <v>0.4</v>
      </c>
      <c r="J61" s="8">
        <f t="shared" si="15"/>
        <v>1</v>
      </c>
      <c r="K61" s="8">
        <f t="shared" si="15"/>
        <v>0</v>
      </c>
      <c r="L61" s="8">
        <f t="shared" si="15"/>
        <v>1.3</v>
      </c>
      <c r="M61" s="8">
        <f t="shared" si="15"/>
        <v>0</v>
      </c>
      <c r="N61" s="8">
        <f t="shared" si="15"/>
        <v>0</v>
      </c>
      <c r="O61" s="8">
        <f t="shared" si="15"/>
        <v>0.4</v>
      </c>
      <c r="P61" s="8">
        <f t="shared" si="15"/>
        <v>0</v>
      </c>
    </row>
    <row r="62" spans="1:16" ht="30" x14ac:dyDescent="0.25">
      <c r="A62" s="9" t="s">
        <v>111</v>
      </c>
      <c r="B62" s="17" t="s">
        <v>22</v>
      </c>
      <c r="C62" s="19">
        <f>SUM(C63)</f>
        <v>1</v>
      </c>
      <c r="D62" s="18">
        <f t="shared" si="2"/>
        <v>1</v>
      </c>
      <c r="E62" s="18">
        <f>SUM(E63)</f>
        <v>0</v>
      </c>
      <c r="F62" s="18">
        <f t="shared" ref="F62:P62" si="16">SUM(F63)</f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1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0</v>
      </c>
      <c r="P62" s="18">
        <f t="shared" si="16"/>
        <v>0</v>
      </c>
    </row>
    <row r="63" spans="1:16" ht="30" x14ac:dyDescent="0.25">
      <c r="A63" s="12" t="s">
        <v>112</v>
      </c>
      <c r="B63" s="13" t="s">
        <v>113</v>
      </c>
      <c r="C63" s="20">
        <v>1</v>
      </c>
      <c r="D63" s="14">
        <f t="shared" si="2"/>
        <v>1</v>
      </c>
      <c r="E63" s="14"/>
      <c r="F63" s="12"/>
      <c r="G63" s="12"/>
      <c r="H63" s="14"/>
      <c r="I63" s="12"/>
      <c r="J63" s="15">
        <v>1</v>
      </c>
      <c r="K63" s="14"/>
      <c r="L63" s="12"/>
      <c r="M63" s="12"/>
      <c r="N63" s="14"/>
      <c r="O63" s="12"/>
      <c r="P63" s="12"/>
    </row>
    <row r="64" spans="1:16" x14ac:dyDescent="0.25">
      <c r="A64" s="9" t="s">
        <v>114</v>
      </c>
      <c r="B64" s="17" t="s">
        <v>29</v>
      </c>
      <c r="C64" s="19">
        <f>SUM(C65)</f>
        <v>1.6</v>
      </c>
      <c r="D64" s="11">
        <f t="shared" si="2"/>
        <v>1.5999999999999999</v>
      </c>
      <c r="E64" s="11">
        <f>+E65</f>
        <v>0</v>
      </c>
      <c r="F64" s="11">
        <f t="shared" ref="F64:P64" si="17">+F65</f>
        <v>0.8</v>
      </c>
      <c r="G64" s="11">
        <f t="shared" si="17"/>
        <v>0</v>
      </c>
      <c r="H64" s="11">
        <f t="shared" si="17"/>
        <v>0</v>
      </c>
      <c r="I64" s="11">
        <f t="shared" si="17"/>
        <v>0.2</v>
      </c>
      <c r="J64" s="11">
        <f t="shared" si="17"/>
        <v>0</v>
      </c>
      <c r="K64" s="11">
        <f t="shared" si="17"/>
        <v>0</v>
      </c>
      <c r="L64" s="11">
        <f t="shared" si="17"/>
        <v>0.4</v>
      </c>
      <c r="M64" s="11">
        <f t="shared" si="17"/>
        <v>0</v>
      </c>
      <c r="N64" s="11">
        <f t="shared" si="17"/>
        <v>0</v>
      </c>
      <c r="O64" s="11">
        <f t="shared" si="17"/>
        <v>0.2</v>
      </c>
      <c r="P64" s="11">
        <f t="shared" si="17"/>
        <v>0</v>
      </c>
    </row>
    <row r="65" spans="1:16" x14ac:dyDescent="0.25">
      <c r="A65" s="12" t="s">
        <v>115</v>
      </c>
      <c r="B65" s="13" t="s">
        <v>116</v>
      </c>
      <c r="C65" s="20">
        <v>1.6</v>
      </c>
      <c r="D65" s="14">
        <f t="shared" si="2"/>
        <v>1.5999999999999999</v>
      </c>
      <c r="E65" s="14"/>
      <c r="F65" s="15">
        <v>0.8</v>
      </c>
      <c r="G65" s="12"/>
      <c r="H65" s="14"/>
      <c r="I65" s="15">
        <v>0.2</v>
      </c>
      <c r="J65" s="12"/>
      <c r="K65" s="14"/>
      <c r="L65" s="15">
        <v>0.4</v>
      </c>
      <c r="M65" s="12"/>
      <c r="N65" s="21"/>
      <c r="O65" s="15">
        <v>0.2</v>
      </c>
      <c r="P65" s="12"/>
    </row>
    <row r="66" spans="1:16" x14ac:dyDescent="0.25">
      <c r="A66" s="9" t="s">
        <v>117</v>
      </c>
      <c r="B66" s="17" t="s">
        <v>39</v>
      </c>
      <c r="C66" s="19">
        <f>SUM(C67)</f>
        <v>1.6</v>
      </c>
      <c r="D66" s="11">
        <f t="shared" si="2"/>
        <v>1.5999999999999999</v>
      </c>
      <c r="E66" s="11">
        <f>+E67</f>
        <v>0</v>
      </c>
      <c r="F66" s="11">
        <f t="shared" ref="F66:P66" si="18">+F67</f>
        <v>0.8</v>
      </c>
      <c r="G66" s="11">
        <f t="shared" si="18"/>
        <v>0</v>
      </c>
      <c r="H66" s="11">
        <f t="shared" si="18"/>
        <v>0</v>
      </c>
      <c r="I66" s="11">
        <f t="shared" si="18"/>
        <v>0.2</v>
      </c>
      <c r="J66" s="11">
        <f t="shared" si="18"/>
        <v>0</v>
      </c>
      <c r="K66" s="11">
        <f t="shared" si="18"/>
        <v>0</v>
      </c>
      <c r="L66" s="11">
        <f t="shared" si="18"/>
        <v>0.4</v>
      </c>
      <c r="M66" s="11">
        <f t="shared" si="18"/>
        <v>0</v>
      </c>
      <c r="N66" s="11">
        <f t="shared" si="18"/>
        <v>0</v>
      </c>
      <c r="O66" s="11">
        <f t="shared" si="18"/>
        <v>0.2</v>
      </c>
      <c r="P66" s="11">
        <f t="shared" si="18"/>
        <v>0</v>
      </c>
    </row>
    <row r="67" spans="1:16" x14ac:dyDescent="0.25">
      <c r="A67" s="12" t="s">
        <v>118</v>
      </c>
      <c r="B67" s="13" t="s">
        <v>119</v>
      </c>
      <c r="C67" s="20">
        <v>1.6</v>
      </c>
      <c r="D67" s="14">
        <f t="shared" si="2"/>
        <v>1.5999999999999999</v>
      </c>
      <c r="E67" s="14"/>
      <c r="F67" s="15">
        <v>0.8</v>
      </c>
      <c r="G67" s="12"/>
      <c r="H67" s="12"/>
      <c r="I67" s="15">
        <v>0.2</v>
      </c>
      <c r="J67" s="12"/>
      <c r="K67" s="12"/>
      <c r="L67" s="15">
        <v>0.4</v>
      </c>
      <c r="M67" s="12"/>
      <c r="N67" s="12"/>
      <c r="O67" s="15">
        <v>0.2</v>
      </c>
      <c r="P67" s="12"/>
    </row>
    <row r="68" spans="1:16" x14ac:dyDescent="0.25">
      <c r="A68" s="9" t="s">
        <v>120</v>
      </c>
      <c r="B68" s="17" t="s">
        <v>165</v>
      </c>
      <c r="C68" s="19">
        <f>SUM(C69)</f>
        <v>0.2</v>
      </c>
      <c r="D68" s="11">
        <f t="shared" si="2"/>
        <v>0.2</v>
      </c>
      <c r="E68" s="11">
        <f>+E69</f>
        <v>0</v>
      </c>
      <c r="F68" s="11">
        <f t="shared" ref="F68:P68" si="19">+F69</f>
        <v>0</v>
      </c>
      <c r="G68" s="11">
        <f t="shared" si="19"/>
        <v>0</v>
      </c>
      <c r="H68" s="11">
        <f t="shared" si="19"/>
        <v>0</v>
      </c>
      <c r="I68" s="11">
        <f t="shared" si="19"/>
        <v>0</v>
      </c>
      <c r="J68" s="11">
        <f t="shared" si="19"/>
        <v>0</v>
      </c>
      <c r="K68" s="11">
        <f t="shared" si="19"/>
        <v>0</v>
      </c>
      <c r="L68" s="11">
        <f t="shared" si="19"/>
        <v>0.2</v>
      </c>
      <c r="M68" s="11">
        <f t="shared" si="19"/>
        <v>0</v>
      </c>
      <c r="N68" s="11">
        <f t="shared" si="19"/>
        <v>0</v>
      </c>
      <c r="O68" s="11">
        <f t="shared" si="19"/>
        <v>0</v>
      </c>
      <c r="P68" s="11">
        <f t="shared" si="19"/>
        <v>0</v>
      </c>
    </row>
    <row r="69" spans="1:16" ht="30" x14ac:dyDescent="0.25">
      <c r="A69" s="12" t="s">
        <v>121</v>
      </c>
      <c r="B69" s="13" t="s">
        <v>174</v>
      </c>
      <c r="C69" s="20">
        <v>0.2</v>
      </c>
      <c r="D69" s="14">
        <f t="shared" si="2"/>
        <v>0.2</v>
      </c>
      <c r="E69" s="12"/>
      <c r="F69" s="12"/>
      <c r="G69" s="12"/>
      <c r="H69" s="12"/>
      <c r="I69" s="12"/>
      <c r="J69" s="12"/>
      <c r="K69" s="14"/>
      <c r="L69" s="15">
        <v>0.2</v>
      </c>
      <c r="M69" s="12"/>
      <c r="N69" s="12"/>
      <c r="O69" s="12"/>
      <c r="P69" s="14"/>
    </row>
    <row r="70" spans="1:16" x14ac:dyDescent="0.25">
      <c r="A70" s="9" t="s">
        <v>122</v>
      </c>
      <c r="B70" s="17" t="s">
        <v>51</v>
      </c>
      <c r="C70" s="19">
        <f>SUM(C71)</f>
        <v>0.3</v>
      </c>
      <c r="D70" s="11">
        <f t="shared" si="2"/>
        <v>0.3</v>
      </c>
      <c r="E70" s="11">
        <f>+E71</f>
        <v>0</v>
      </c>
      <c r="F70" s="11">
        <f t="shared" ref="F70:P70" si="20">+F71</f>
        <v>0</v>
      </c>
      <c r="G70" s="11">
        <f t="shared" si="20"/>
        <v>0</v>
      </c>
      <c r="H70" s="11">
        <f t="shared" si="20"/>
        <v>0.3</v>
      </c>
      <c r="I70" s="11">
        <f t="shared" si="20"/>
        <v>0</v>
      </c>
      <c r="J70" s="11">
        <f t="shared" si="20"/>
        <v>0</v>
      </c>
      <c r="K70" s="11">
        <f t="shared" si="20"/>
        <v>0</v>
      </c>
      <c r="L70" s="11">
        <f t="shared" si="20"/>
        <v>0</v>
      </c>
      <c r="M70" s="11">
        <f t="shared" si="20"/>
        <v>0</v>
      </c>
      <c r="N70" s="11">
        <f t="shared" si="20"/>
        <v>0</v>
      </c>
      <c r="O70" s="11">
        <f t="shared" si="20"/>
        <v>0</v>
      </c>
      <c r="P70" s="11">
        <f t="shared" si="20"/>
        <v>0</v>
      </c>
    </row>
    <row r="71" spans="1:16" x14ac:dyDescent="0.25">
      <c r="A71" s="12" t="s">
        <v>123</v>
      </c>
      <c r="B71" s="13" t="s">
        <v>124</v>
      </c>
      <c r="C71" s="20">
        <v>0.3</v>
      </c>
      <c r="D71" s="14">
        <f t="shared" si="2"/>
        <v>0.3</v>
      </c>
      <c r="E71" s="12"/>
      <c r="F71" s="12"/>
      <c r="G71" s="12"/>
      <c r="H71" s="15">
        <v>0.3</v>
      </c>
      <c r="I71" s="12"/>
      <c r="J71" s="12"/>
      <c r="K71" s="12"/>
      <c r="L71" s="12"/>
      <c r="M71" s="12"/>
      <c r="N71" s="12"/>
      <c r="O71" s="12"/>
      <c r="P71" s="14"/>
    </row>
    <row r="72" spans="1:16" x14ac:dyDescent="0.25">
      <c r="A72" s="9" t="s">
        <v>125</v>
      </c>
      <c r="B72" s="17" t="s">
        <v>61</v>
      </c>
      <c r="C72" s="19">
        <f>SUM(C73)</f>
        <v>0.3</v>
      </c>
      <c r="D72" s="11">
        <f t="shared" si="2"/>
        <v>0.3</v>
      </c>
      <c r="E72" s="11">
        <f>+E73</f>
        <v>0</v>
      </c>
      <c r="F72" s="11">
        <f t="shared" ref="F72:P72" si="21">+F73</f>
        <v>0</v>
      </c>
      <c r="G72" s="11">
        <f t="shared" si="21"/>
        <v>0</v>
      </c>
      <c r="H72" s="11">
        <f t="shared" si="21"/>
        <v>0</v>
      </c>
      <c r="I72" s="11">
        <f t="shared" si="21"/>
        <v>0</v>
      </c>
      <c r="J72" s="11">
        <f t="shared" si="21"/>
        <v>0</v>
      </c>
      <c r="K72" s="11">
        <f t="shared" si="21"/>
        <v>0</v>
      </c>
      <c r="L72" s="11">
        <f t="shared" si="21"/>
        <v>0.3</v>
      </c>
      <c r="M72" s="11">
        <f t="shared" si="21"/>
        <v>0</v>
      </c>
      <c r="N72" s="11">
        <f t="shared" si="21"/>
        <v>0</v>
      </c>
      <c r="O72" s="11">
        <f t="shared" si="21"/>
        <v>0</v>
      </c>
      <c r="P72" s="11">
        <f t="shared" si="21"/>
        <v>0</v>
      </c>
    </row>
    <row r="73" spans="1:16" x14ac:dyDescent="0.25">
      <c r="A73" s="12" t="s">
        <v>126</v>
      </c>
      <c r="B73" s="13" t="s">
        <v>127</v>
      </c>
      <c r="C73" s="14">
        <v>0.3</v>
      </c>
      <c r="D73" s="14">
        <f t="shared" ref="D73" si="22">SUM(E73:P73)</f>
        <v>0.3</v>
      </c>
      <c r="E73" s="12"/>
      <c r="F73" s="12"/>
      <c r="G73" s="12"/>
      <c r="H73" s="12"/>
      <c r="I73" s="12"/>
      <c r="J73" s="12"/>
      <c r="K73" s="12"/>
      <c r="L73" s="15">
        <v>0.3</v>
      </c>
      <c r="M73" s="12"/>
      <c r="N73" s="12"/>
      <c r="O73" s="12"/>
      <c r="P73" s="14"/>
    </row>
    <row r="74" spans="1:16" x14ac:dyDescent="0.25">
      <c r="A74" s="38" t="s">
        <v>128</v>
      </c>
      <c r="B74" s="38"/>
      <c r="C74" s="22">
        <f>SUM(C7,C35,C61)</f>
        <v>100</v>
      </c>
      <c r="D74" s="22">
        <f t="shared" ref="D74:P74" si="23">SUM(D7,D35,D61)</f>
        <v>100</v>
      </c>
      <c r="E74" s="22">
        <f>SUM(E7,E35,E61)</f>
        <v>12.33</v>
      </c>
      <c r="F74" s="22">
        <f>SUM(F7,F35,F61)</f>
        <v>7.57</v>
      </c>
      <c r="G74" s="22">
        <f t="shared" si="23"/>
        <v>16.869999999999997</v>
      </c>
      <c r="H74" s="22">
        <f t="shared" si="23"/>
        <v>2.42</v>
      </c>
      <c r="I74" s="22">
        <f t="shared" si="23"/>
        <v>5.12</v>
      </c>
      <c r="J74" s="22">
        <f t="shared" si="23"/>
        <v>21.07</v>
      </c>
      <c r="K74" s="22">
        <f t="shared" si="23"/>
        <v>8.8699999999999992</v>
      </c>
      <c r="L74" s="22">
        <f t="shared" si="23"/>
        <v>18.77</v>
      </c>
      <c r="M74" s="22">
        <f t="shared" si="23"/>
        <v>1.3699999999999999</v>
      </c>
      <c r="N74" s="22">
        <f t="shared" si="23"/>
        <v>2.12</v>
      </c>
      <c r="O74" s="22">
        <f t="shared" si="23"/>
        <v>2.12</v>
      </c>
      <c r="P74" s="22">
        <f t="shared" si="23"/>
        <v>1.3699999999999999</v>
      </c>
    </row>
    <row r="75" spans="1:16" x14ac:dyDescent="0.25">
      <c r="A75" s="38" t="s">
        <v>129</v>
      </c>
      <c r="B75" s="38"/>
      <c r="C75" s="22">
        <v>100</v>
      </c>
      <c r="D75" s="23"/>
      <c r="E75" s="24">
        <f>+E74</f>
        <v>12.33</v>
      </c>
      <c r="F75" s="24">
        <f>+F74+E75</f>
        <v>19.899999999999999</v>
      </c>
      <c r="G75" s="24">
        <f t="shared" ref="G75:P75" si="24">+G74+F75</f>
        <v>36.769999999999996</v>
      </c>
      <c r="H75" s="24">
        <f t="shared" si="24"/>
        <v>39.19</v>
      </c>
      <c r="I75" s="24">
        <f t="shared" si="24"/>
        <v>44.309999999999995</v>
      </c>
      <c r="J75" s="24">
        <f t="shared" si="24"/>
        <v>65.38</v>
      </c>
      <c r="K75" s="24">
        <f t="shared" si="24"/>
        <v>74.25</v>
      </c>
      <c r="L75" s="24">
        <f t="shared" si="24"/>
        <v>93.02</v>
      </c>
      <c r="M75" s="24">
        <f t="shared" si="24"/>
        <v>94.39</v>
      </c>
      <c r="N75" s="24">
        <f t="shared" si="24"/>
        <v>96.51</v>
      </c>
      <c r="O75" s="24">
        <f t="shared" si="24"/>
        <v>98.63000000000001</v>
      </c>
      <c r="P75" s="24">
        <f t="shared" si="24"/>
        <v>100.00000000000001</v>
      </c>
    </row>
    <row r="76" spans="1:16" x14ac:dyDescent="0.25">
      <c r="A76" s="38" t="s">
        <v>130</v>
      </c>
      <c r="B76" s="38"/>
      <c r="C76" s="2"/>
      <c r="D76" s="3"/>
      <c r="E76" s="24">
        <f>+'ROPK Keuangan (4)'!E22</f>
        <v>0</v>
      </c>
      <c r="F76" s="24">
        <f>+'ROPK Keuangan (4)'!F22</f>
        <v>1.7870608834898831</v>
      </c>
      <c r="G76" s="24">
        <f>+'ROPK Keuangan (4)'!G22</f>
        <v>32.2337604555089</v>
      </c>
      <c r="H76" s="24">
        <f>+'ROPK Keuangan (4)'!H22</f>
        <v>33.079763604672017</v>
      </c>
      <c r="I76" s="24">
        <f>+'ROPK Keuangan (4)'!I22</f>
        <v>34.362195376933421</v>
      </c>
      <c r="J76" s="24">
        <f>+'ROPK Keuangan (4)'!J22</f>
        <v>64.709306876927968</v>
      </c>
      <c r="K76" s="24">
        <f>+'ROPK Keuangan (4)'!K22</f>
        <v>65.54292344996864</v>
      </c>
      <c r="L76" s="24">
        <f>+'ROPK Keuangan (4)'!L22</f>
        <v>86.643877018144849</v>
      </c>
      <c r="M76" s="24">
        <f>+'ROPK Keuangan (4)'!M22</f>
        <v>92.534932621980531</v>
      </c>
      <c r="N76" s="24">
        <f>+'ROPK Keuangan (4)'!N22</f>
        <v>93.143608972637566</v>
      </c>
      <c r="O76" s="24">
        <f>+'ROPK Keuangan (4)'!O22</f>
        <v>94.42604074489897</v>
      </c>
      <c r="P76" s="24">
        <f>+'ROPK Keuangan (4)'!P22</f>
        <v>100</v>
      </c>
    </row>
  </sheetData>
  <mergeCells count="11">
    <mergeCell ref="A74:B74"/>
    <mergeCell ref="A75:B75"/>
    <mergeCell ref="A76:B76"/>
    <mergeCell ref="A1:P1"/>
    <mergeCell ref="A2:P2"/>
    <mergeCell ref="A3:P3"/>
    <mergeCell ref="A5:A6"/>
    <mergeCell ref="B5:B6"/>
    <mergeCell ref="C5:C6"/>
    <mergeCell ref="D5:D6"/>
    <mergeCell ref="E5:P5"/>
  </mergeCells>
  <conditionalFormatting sqref="C7:P7">
    <cfRule type="cellIs" dxfId="2" priority="3" operator="greaterThan">
      <formula>15</formula>
    </cfRule>
  </conditionalFormatting>
  <conditionalFormatting sqref="C35:D35">
    <cfRule type="cellIs" dxfId="1" priority="2" operator="lessThan">
      <formula>80</formula>
    </cfRule>
  </conditionalFormatting>
  <conditionalFormatting sqref="C61:P61">
    <cfRule type="cellIs" dxfId="0" priority="1" operator="greaterThan">
      <formula>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topLeftCell="A4" zoomScale="85" zoomScaleNormal="85" workbookViewId="0">
      <selection activeCell="B26" sqref="B26"/>
    </sheetView>
  </sheetViews>
  <sheetFormatPr defaultRowHeight="15" x14ac:dyDescent="0.25"/>
  <cols>
    <col min="1" max="1" width="15.85546875" bestFit="1" customWidth="1"/>
    <col min="2" max="2" width="63.85546875" bestFit="1" customWidth="1"/>
    <col min="3" max="4" width="15.140625" bestFit="1" customWidth="1"/>
    <col min="5" max="10" width="14.140625" bestFit="1" customWidth="1"/>
    <col min="11" max="16" width="15.140625" bestFit="1" customWidth="1"/>
  </cols>
  <sheetData>
    <row r="1" spans="1:16" ht="18" customHeight="1" x14ac:dyDescent="0.3">
      <c r="A1" s="39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8" customHeight="1" x14ac:dyDescent="0.3">
      <c r="A2" s="39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8" customHeight="1" x14ac:dyDescent="0.3">
      <c r="A3" s="39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5" spans="1:16" s="25" customFormat="1" ht="14.45" customHeight="1" x14ac:dyDescent="0.25">
      <c r="A5" s="40" t="s">
        <v>132</v>
      </c>
      <c r="B5" s="40" t="s">
        <v>133</v>
      </c>
      <c r="C5" s="40" t="s">
        <v>5</v>
      </c>
      <c r="D5" s="40" t="s">
        <v>134</v>
      </c>
      <c r="E5" s="40" t="s">
        <v>135</v>
      </c>
      <c r="F5" s="40"/>
      <c r="G5" s="40"/>
      <c r="H5" s="40" t="s">
        <v>136</v>
      </c>
      <c r="I5" s="40"/>
      <c r="J5" s="40"/>
      <c r="K5" s="40" t="s">
        <v>137</v>
      </c>
      <c r="L5" s="40"/>
      <c r="M5" s="40"/>
      <c r="N5" s="40" t="s">
        <v>138</v>
      </c>
      <c r="O5" s="40"/>
      <c r="P5" s="40"/>
    </row>
    <row r="6" spans="1:16" s="25" customFormat="1" x14ac:dyDescent="0.25">
      <c r="A6" s="40"/>
      <c r="B6" s="40"/>
      <c r="C6" s="40"/>
      <c r="D6" s="40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</row>
    <row r="7" spans="1:16" s="25" customFormat="1" ht="19.149999999999999" customHeight="1" x14ac:dyDescent="0.25">
      <c r="A7" s="26" t="s">
        <v>139</v>
      </c>
      <c r="B7" s="27" t="s">
        <v>139</v>
      </c>
      <c r="C7" s="28">
        <f>C8</f>
        <v>980000</v>
      </c>
      <c r="D7" s="28">
        <f>SUM(E7:P7)</f>
        <v>2480000</v>
      </c>
      <c r="E7" s="28">
        <f t="shared" ref="E7:P7" si="0">E8</f>
        <v>0</v>
      </c>
      <c r="F7" s="28">
        <f t="shared" si="0"/>
        <v>0</v>
      </c>
      <c r="G7" s="28">
        <f t="shared" si="0"/>
        <v>0</v>
      </c>
      <c r="H7" s="28">
        <f t="shared" si="0"/>
        <v>600000</v>
      </c>
      <c r="I7" s="28">
        <f t="shared" si="0"/>
        <v>0</v>
      </c>
      <c r="J7" s="28">
        <f t="shared" si="0"/>
        <v>0</v>
      </c>
      <c r="K7" s="28">
        <f t="shared" si="0"/>
        <v>600000</v>
      </c>
      <c r="L7" s="28">
        <f t="shared" si="0"/>
        <v>0</v>
      </c>
      <c r="M7" s="28">
        <f t="shared" si="0"/>
        <v>1280000</v>
      </c>
      <c r="N7" s="28">
        <f t="shared" si="0"/>
        <v>0</v>
      </c>
      <c r="O7" s="28">
        <f t="shared" si="0"/>
        <v>0</v>
      </c>
      <c r="P7" s="28">
        <f t="shared" si="0"/>
        <v>0</v>
      </c>
    </row>
    <row r="8" spans="1:16" s="25" customFormat="1" ht="19.149999999999999" customHeight="1" x14ac:dyDescent="0.25">
      <c r="A8" s="29" t="s">
        <v>140</v>
      </c>
      <c r="B8" s="30" t="s">
        <v>141</v>
      </c>
      <c r="C8" s="31">
        <v>980000</v>
      </c>
      <c r="D8" s="31">
        <f>SUM(E8:P8)</f>
        <v>2480000</v>
      </c>
      <c r="E8" s="31">
        <v>0</v>
      </c>
      <c r="F8" s="31">
        <v>0</v>
      </c>
      <c r="G8" s="31">
        <v>0</v>
      </c>
      <c r="H8" s="31">
        <v>600000</v>
      </c>
      <c r="I8" s="31">
        <v>0</v>
      </c>
      <c r="J8" s="31">
        <v>0</v>
      </c>
      <c r="K8" s="31">
        <v>600000</v>
      </c>
      <c r="L8" s="31">
        <v>0</v>
      </c>
      <c r="M8" s="31">
        <v>1280000</v>
      </c>
      <c r="N8" s="31">
        <v>0</v>
      </c>
      <c r="O8" s="31"/>
      <c r="P8" s="31">
        <v>0</v>
      </c>
    </row>
    <row r="9" spans="1:16" s="25" customFormat="1" ht="19.149999999999999" customHeight="1" x14ac:dyDescent="0.25">
      <c r="A9" s="26" t="s">
        <v>142</v>
      </c>
      <c r="B9" s="27" t="s">
        <v>142</v>
      </c>
      <c r="C9" s="28">
        <f>SUM(C10:C19)</f>
        <v>402682800</v>
      </c>
      <c r="D9" s="28">
        <f>SUM(E9:P9)</f>
        <v>401182800</v>
      </c>
      <c r="E9" s="28">
        <f>SUM(E10:E19)</f>
        <v>0</v>
      </c>
      <c r="F9" s="28">
        <f>SUM(F10:F19)</f>
        <v>7213700</v>
      </c>
      <c r="G9" s="28">
        <f>SUM(G10:G19)</f>
        <v>122902000</v>
      </c>
      <c r="H9" s="28">
        <f>SUM(H10:H19)</f>
        <v>2815000</v>
      </c>
      <c r="I9" s="28">
        <f>SUM(I10:I19)</f>
        <v>5176700</v>
      </c>
      <c r="J9" s="28">
        <f>SUM(J10:J19)</f>
        <v>122500000</v>
      </c>
      <c r="K9" s="28">
        <f>SUM(K10:K19)</f>
        <v>2765000</v>
      </c>
      <c r="L9" s="28">
        <f>SUM(L10:L19)</f>
        <v>85176700</v>
      </c>
      <c r="M9" s="28">
        <f>SUM(M10:M19)</f>
        <v>22500000</v>
      </c>
      <c r="N9" s="28">
        <f>SUM(N10:N19)</f>
        <v>2457000</v>
      </c>
      <c r="O9" s="28">
        <f>SUM(O10:O19)</f>
        <v>5176700</v>
      </c>
      <c r="P9" s="28">
        <f>SUM(P10:P19)</f>
        <v>22500000</v>
      </c>
    </row>
    <row r="10" spans="1:16" s="25" customFormat="1" ht="19.149999999999999" customHeight="1" x14ac:dyDescent="0.25">
      <c r="A10" s="29" t="s">
        <v>143</v>
      </c>
      <c r="B10" s="30" t="s">
        <v>144</v>
      </c>
      <c r="C10" s="31">
        <v>12000000</v>
      </c>
      <c r="D10" s="31">
        <f>SUM(E10:P10)</f>
        <v>12000000</v>
      </c>
      <c r="E10" s="31">
        <v>0</v>
      </c>
      <c r="F10" s="31">
        <v>3000000</v>
      </c>
      <c r="G10" s="31">
        <v>0</v>
      </c>
      <c r="H10" s="31">
        <v>0</v>
      </c>
      <c r="I10" s="31">
        <v>3000000</v>
      </c>
      <c r="J10" s="31">
        <v>0</v>
      </c>
      <c r="K10" s="31">
        <v>0</v>
      </c>
      <c r="L10" s="31">
        <v>3000000</v>
      </c>
      <c r="M10" s="31">
        <v>0</v>
      </c>
      <c r="N10" s="31">
        <v>0</v>
      </c>
      <c r="O10" s="31">
        <v>3000000</v>
      </c>
      <c r="P10" s="31">
        <v>0</v>
      </c>
    </row>
    <row r="11" spans="1:16" s="25" customFormat="1" ht="19.149999999999999" customHeight="1" x14ac:dyDescent="0.25">
      <c r="A11" s="29" t="s">
        <v>145</v>
      </c>
      <c r="B11" s="30" t="s">
        <v>146</v>
      </c>
      <c r="C11" s="31">
        <v>8706800</v>
      </c>
      <c r="D11" s="31">
        <f>SUM(E11:P11)</f>
        <v>8706800</v>
      </c>
      <c r="E11" s="31">
        <v>0</v>
      </c>
      <c r="F11" s="31">
        <v>2176700</v>
      </c>
      <c r="G11" s="31">
        <v>0</v>
      </c>
      <c r="H11" s="31">
        <v>0</v>
      </c>
      <c r="I11" s="31">
        <v>2176700</v>
      </c>
      <c r="J11" s="31">
        <v>0</v>
      </c>
      <c r="K11" s="31">
        <v>0</v>
      </c>
      <c r="L11" s="31">
        <v>2176700</v>
      </c>
      <c r="M11" s="31">
        <v>0</v>
      </c>
      <c r="N11" s="31">
        <v>0</v>
      </c>
      <c r="O11" s="31">
        <v>2176700</v>
      </c>
      <c r="P11" s="31">
        <v>0</v>
      </c>
    </row>
    <row r="12" spans="1:16" s="25" customFormat="1" ht="19.149999999999999" customHeight="1" x14ac:dyDescent="0.25">
      <c r="A12" s="29" t="s">
        <v>147</v>
      </c>
      <c r="B12" s="30" t="s">
        <v>148</v>
      </c>
      <c r="C12" s="31">
        <v>866000</v>
      </c>
      <c r="D12" s="31">
        <f t="shared" ref="D12" si="1">SUM(E12:P12)</f>
        <v>866000</v>
      </c>
      <c r="E12" s="31">
        <v>0</v>
      </c>
      <c r="F12" s="31">
        <v>0</v>
      </c>
      <c r="G12" s="31">
        <v>402000</v>
      </c>
      <c r="H12" s="31">
        <v>0</v>
      </c>
      <c r="I12" s="31">
        <v>0</v>
      </c>
      <c r="J12" s="31">
        <v>0</v>
      </c>
      <c r="K12" s="31">
        <v>464000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</row>
    <row r="13" spans="1:16" s="25" customFormat="1" ht="19.149999999999999" customHeight="1" x14ac:dyDescent="0.25">
      <c r="A13" s="29" t="s">
        <v>149</v>
      </c>
      <c r="B13" s="30" t="s">
        <v>150</v>
      </c>
      <c r="C13" s="31">
        <v>9648000</v>
      </c>
      <c r="D13" s="31">
        <f>SUM(E13:P13)</f>
        <v>8148000</v>
      </c>
      <c r="E13" s="31">
        <v>0</v>
      </c>
      <c r="F13" s="31">
        <v>2037000</v>
      </c>
      <c r="G13" s="31">
        <v>0</v>
      </c>
      <c r="H13" s="31">
        <v>2037000</v>
      </c>
      <c r="I13" s="31">
        <v>0</v>
      </c>
      <c r="J13" s="31">
        <v>0</v>
      </c>
      <c r="K13" s="31">
        <v>2037000</v>
      </c>
      <c r="L13" s="31">
        <v>0</v>
      </c>
      <c r="M13" s="31">
        <v>0</v>
      </c>
      <c r="N13" s="31">
        <v>2037000</v>
      </c>
      <c r="O13" s="31">
        <v>0</v>
      </c>
      <c r="P13" s="31">
        <v>0</v>
      </c>
    </row>
    <row r="14" spans="1:16" s="25" customFormat="1" ht="19.149999999999999" customHeight="1" x14ac:dyDescent="0.25">
      <c r="A14" s="29" t="s">
        <v>151</v>
      </c>
      <c r="B14" s="30" t="s">
        <v>152</v>
      </c>
      <c r="C14" s="31">
        <v>250000</v>
      </c>
      <c r="D14" s="31">
        <f t="shared" ref="D14:D16" si="2">SUM(E14:P14)</f>
        <v>250000</v>
      </c>
      <c r="E14" s="31">
        <v>0</v>
      </c>
      <c r="F14" s="31">
        <v>0</v>
      </c>
      <c r="G14" s="31">
        <v>0</v>
      </c>
      <c r="H14" s="31">
        <v>250000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s="25" customFormat="1" ht="19.149999999999999" customHeight="1" x14ac:dyDescent="0.25">
      <c r="A15" s="29" t="s">
        <v>153</v>
      </c>
      <c r="B15" s="30" t="s">
        <v>154</v>
      </c>
      <c r="C15" s="31">
        <v>1212000</v>
      </c>
      <c r="D15" s="31">
        <f t="shared" si="2"/>
        <v>1212000</v>
      </c>
      <c r="E15" s="31">
        <v>0</v>
      </c>
      <c r="F15" s="31">
        <v>0</v>
      </c>
      <c r="G15" s="31">
        <v>0</v>
      </c>
      <c r="H15" s="31">
        <v>528000</v>
      </c>
      <c r="I15" s="31">
        <v>0</v>
      </c>
      <c r="J15" s="31">
        <v>0</v>
      </c>
      <c r="K15" s="31">
        <v>264000</v>
      </c>
      <c r="L15" s="31">
        <v>0</v>
      </c>
      <c r="M15" s="31">
        <v>0</v>
      </c>
      <c r="N15" s="31">
        <v>420000</v>
      </c>
      <c r="O15" s="31">
        <v>0</v>
      </c>
      <c r="P15" s="31">
        <v>0</v>
      </c>
    </row>
    <row r="16" spans="1:16" s="25" customFormat="1" ht="19.149999999999999" customHeight="1" x14ac:dyDescent="0.25">
      <c r="A16" s="29" t="s">
        <v>155</v>
      </c>
      <c r="B16" s="30" t="s">
        <v>156</v>
      </c>
      <c r="C16" s="31">
        <v>59200000</v>
      </c>
      <c r="D16" s="31">
        <f t="shared" si="2"/>
        <v>59200000</v>
      </c>
      <c r="E16" s="31">
        <v>0</v>
      </c>
      <c r="F16" s="31">
        <v>0</v>
      </c>
      <c r="G16" s="31">
        <v>14800000</v>
      </c>
      <c r="H16" s="31">
        <v>0</v>
      </c>
      <c r="I16" s="31">
        <v>0</v>
      </c>
      <c r="J16" s="31">
        <v>14800000</v>
      </c>
      <c r="K16" s="31">
        <v>0</v>
      </c>
      <c r="L16" s="31">
        <v>0</v>
      </c>
      <c r="M16" s="31">
        <v>14800000</v>
      </c>
      <c r="N16" s="31">
        <v>0</v>
      </c>
      <c r="O16" s="31">
        <v>0</v>
      </c>
      <c r="P16" s="31">
        <v>14800000</v>
      </c>
    </row>
    <row r="17" spans="1:16" s="25" customFormat="1" ht="30" customHeight="1" x14ac:dyDescent="0.25">
      <c r="A17" s="29" t="s">
        <v>157</v>
      </c>
      <c r="B17" s="29" t="s">
        <v>176</v>
      </c>
      <c r="C17" s="31">
        <v>30800000</v>
      </c>
      <c r="D17" s="31">
        <f>SUM(E17:P17)</f>
        <v>30800000</v>
      </c>
      <c r="E17" s="31">
        <v>0</v>
      </c>
      <c r="F17" s="32">
        <v>0</v>
      </c>
      <c r="G17" s="31">
        <v>7700000</v>
      </c>
      <c r="H17" s="31">
        <v>0</v>
      </c>
      <c r="I17" s="32">
        <v>0</v>
      </c>
      <c r="J17" s="31">
        <v>7700000</v>
      </c>
      <c r="K17" s="31">
        <v>0</v>
      </c>
      <c r="L17" s="32">
        <v>0</v>
      </c>
      <c r="M17" s="31">
        <v>7700000</v>
      </c>
      <c r="N17" s="31">
        <v>0</v>
      </c>
      <c r="O17" s="32">
        <v>0</v>
      </c>
      <c r="P17" s="31">
        <v>7700000</v>
      </c>
    </row>
    <row r="18" spans="1:16" s="25" customFormat="1" ht="19.149999999999999" customHeight="1" x14ac:dyDescent="0.25">
      <c r="A18" s="29" t="s">
        <v>158</v>
      </c>
      <c r="B18" s="30" t="s">
        <v>159</v>
      </c>
      <c r="C18" s="31">
        <v>80000000</v>
      </c>
      <c r="D18" s="31">
        <f>SUM(E18:P18)</f>
        <v>80000000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80000000</v>
      </c>
      <c r="M18" s="31">
        <v>0</v>
      </c>
      <c r="N18" s="31">
        <v>0</v>
      </c>
      <c r="O18" s="31">
        <v>0</v>
      </c>
      <c r="P18" s="31">
        <v>0</v>
      </c>
    </row>
    <row r="19" spans="1:16" s="25" customFormat="1" ht="19.149999999999999" customHeight="1" x14ac:dyDescent="0.25">
      <c r="A19" s="29" t="s">
        <v>160</v>
      </c>
      <c r="B19" s="30" t="s">
        <v>161</v>
      </c>
      <c r="C19" s="31">
        <v>200000000</v>
      </c>
      <c r="D19" s="31">
        <f>SUM(E19:P19)</f>
        <v>200000000</v>
      </c>
      <c r="E19" s="31">
        <v>0</v>
      </c>
      <c r="F19" s="31">
        <v>0</v>
      </c>
      <c r="G19" s="31">
        <v>100000000</v>
      </c>
      <c r="H19" s="31">
        <v>0</v>
      </c>
      <c r="I19" s="31">
        <v>0</v>
      </c>
      <c r="J19" s="31">
        <v>100000000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  <row r="20" spans="1:16" s="25" customFormat="1" ht="19.149999999999999" customHeight="1" x14ac:dyDescent="0.25">
      <c r="A20" s="45" t="s">
        <v>162</v>
      </c>
      <c r="B20" s="45"/>
      <c r="C20" s="28">
        <f>C9+C7</f>
        <v>403662800</v>
      </c>
      <c r="D20" s="28">
        <f>SUM(E20:P20)</f>
        <v>403662800</v>
      </c>
      <c r="E20" s="28">
        <f>E9+E7</f>
        <v>0</v>
      </c>
      <c r="F20" s="28">
        <f>F9+F7</f>
        <v>7213700</v>
      </c>
      <c r="G20" s="28">
        <f>G9+G7</f>
        <v>122902000</v>
      </c>
      <c r="H20" s="28">
        <f>H9+H7</f>
        <v>3415000</v>
      </c>
      <c r="I20" s="28">
        <f>I9+I7</f>
        <v>5176700</v>
      </c>
      <c r="J20" s="28">
        <f>J9+J7</f>
        <v>122500000</v>
      </c>
      <c r="K20" s="28">
        <f>K9+K7</f>
        <v>3365000</v>
      </c>
      <c r="L20" s="28">
        <f>L9+L7</f>
        <v>85176700</v>
      </c>
      <c r="M20" s="28">
        <f>M9+M7</f>
        <v>23780000</v>
      </c>
      <c r="N20" s="28">
        <f>N9+N7</f>
        <v>2457000</v>
      </c>
      <c r="O20" s="28">
        <f>O9+O7</f>
        <v>5176700</v>
      </c>
      <c r="P20" s="28">
        <f>P9+P7</f>
        <v>22500000</v>
      </c>
    </row>
    <row r="21" spans="1:16" s="25" customFormat="1" ht="19.149999999999999" customHeight="1" x14ac:dyDescent="0.25">
      <c r="A21" s="45" t="s">
        <v>163</v>
      </c>
      <c r="B21" s="45"/>
      <c r="C21" s="33"/>
      <c r="D21" s="33"/>
      <c r="E21" s="28">
        <f>E20</f>
        <v>0</v>
      </c>
      <c r="F21" s="28">
        <f>F20+E21</f>
        <v>7213700</v>
      </c>
      <c r="G21" s="28">
        <f t="shared" ref="G21:O21" si="3">G20+F21</f>
        <v>130115700</v>
      </c>
      <c r="H21" s="28">
        <f t="shared" si="3"/>
        <v>133530700</v>
      </c>
      <c r="I21" s="28">
        <f t="shared" si="3"/>
        <v>138707400</v>
      </c>
      <c r="J21" s="28">
        <f t="shared" si="3"/>
        <v>261207400</v>
      </c>
      <c r="K21" s="28">
        <f t="shared" si="3"/>
        <v>264572400</v>
      </c>
      <c r="L21" s="28">
        <f t="shared" si="3"/>
        <v>349749100</v>
      </c>
      <c r="M21" s="28">
        <f t="shared" si="3"/>
        <v>373529100</v>
      </c>
      <c r="N21" s="28">
        <f t="shared" si="3"/>
        <v>375986100</v>
      </c>
      <c r="O21" s="28">
        <f t="shared" si="3"/>
        <v>381162800</v>
      </c>
      <c r="P21" s="28">
        <f>P20+O21</f>
        <v>403662800</v>
      </c>
    </row>
    <row r="22" spans="1:16" s="25" customFormat="1" ht="19.149999999999999" customHeight="1" x14ac:dyDescent="0.25">
      <c r="A22" s="45" t="s">
        <v>164</v>
      </c>
      <c r="B22" s="45"/>
      <c r="C22" s="33"/>
      <c r="D22" s="33"/>
      <c r="E22" s="34">
        <f>E21/$C$20*100</f>
        <v>0</v>
      </c>
      <c r="F22" s="34">
        <f t="shared" ref="F22:P22" si="4">F21/$C$20*100</f>
        <v>1.7870608834898831</v>
      </c>
      <c r="G22" s="34">
        <f t="shared" si="4"/>
        <v>32.2337604555089</v>
      </c>
      <c r="H22" s="34">
        <f t="shared" si="4"/>
        <v>33.079763604672017</v>
      </c>
      <c r="I22" s="34">
        <f t="shared" si="4"/>
        <v>34.362195376933421</v>
      </c>
      <c r="J22" s="34">
        <f t="shared" si="4"/>
        <v>64.709306876927968</v>
      </c>
      <c r="K22" s="34">
        <f t="shared" si="4"/>
        <v>65.54292344996864</v>
      </c>
      <c r="L22" s="34">
        <f t="shared" si="4"/>
        <v>86.643877018144849</v>
      </c>
      <c r="M22" s="34">
        <f t="shared" si="4"/>
        <v>92.534932621980531</v>
      </c>
      <c r="N22" s="34">
        <f t="shared" si="4"/>
        <v>93.143608972637566</v>
      </c>
      <c r="O22" s="34">
        <f t="shared" si="4"/>
        <v>94.42604074489897</v>
      </c>
      <c r="P22" s="34">
        <f t="shared" si="4"/>
        <v>100</v>
      </c>
    </row>
    <row r="23" spans="1:16" x14ac:dyDescent="0.25">
      <c r="E23" s="35">
        <f>+E20/$C$20*100</f>
        <v>0</v>
      </c>
      <c r="F23" s="35">
        <f t="shared" ref="F23:P23" si="5">+F20/$C$20*100</f>
        <v>1.7870608834898831</v>
      </c>
      <c r="G23" s="35">
        <f t="shared" si="5"/>
        <v>30.446699572019021</v>
      </c>
      <c r="H23" s="35">
        <f t="shared" si="5"/>
        <v>0.84600314916311337</v>
      </c>
      <c r="I23" s="35">
        <f t="shared" si="5"/>
        <v>1.2824317722614025</v>
      </c>
      <c r="J23" s="35">
        <f t="shared" si="5"/>
        <v>30.347111499994551</v>
      </c>
      <c r="K23" s="35">
        <f t="shared" si="5"/>
        <v>0.83361657304066672</v>
      </c>
      <c r="L23" s="35">
        <f t="shared" si="5"/>
        <v>21.100953568176212</v>
      </c>
      <c r="M23" s="35">
        <f t="shared" si="5"/>
        <v>5.8910556038356763</v>
      </c>
      <c r="N23" s="35">
        <f t="shared" si="5"/>
        <v>0.60867635065703352</v>
      </c>
      <c r="O23" s="35">
        <f t="shared" si="5"/>
        <v>1.2824317722614025</v>
      </c>
      <c r="P23" s="35">
        <f t="shared" si="5"/>
        <v>5.5739592551010393</v>
      </c>
    </row>
    <row r="25" spans="1:16" x14ac:dyDescent="0.25">
      <c r="C25" s="36"/>
    </row>
    <row r="28" spans="1:16" x14ac:dyDescent="0.25">
      <c r="C28" s="36"/>
    </row>
  </sheetData>
  <mergeCells count="14">
    <mergeCell ref="N5:P5"/>
    <mergeCell ref="A20:B20"/>
    <mergeCell ref="A21:B21"/>
    <mergeCell ref="A22:B22"/>
    <mergeCell ref="A1:P1"/>
    <mergeCell ref="A2:P2"/>
    <mergeCell ref="A3:P3"/>
    <mergeCell ref="A5:A6"/>
    <mergeCell ref="B5:B6"/>
    <mergeCell ref="C5:C6"/>
    <mergeCell ref="D5:D6"/>
    <mergeCell ref="E5:G5"/>
    <mergeCell ref="H5:J5"/>
    <mergeCell ref="K5:M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ROPK Keuangan (4)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Ari Aryan93</cp:lastModifiedBy>
  <dcterms:created xsi:type="dcterms:W3CDTF">2023-01-30T01:54:01Z</dcterms:created>
  <dcterms:modified xsi:type="dcterms:W3CDTF">2024-03-19T22:50:39Z</dcterms:modified>
</cp:coreProperties>
</file>